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075" activeTab="4"/>
  </bookViews>
  <sheets>
    <sheet name="zał 1 dochody" sheetId="9" r:id="rId1"/>
    <sheet name="zał 2 wydatki" sheetId="10" r:id="rId2"/>
    <sheet name="zał 3 inwestycje" sheetId="11" r:id="rId3"/>
    <sheet name="z.4-dotacje" sheetId="6" r:id="rId4"/>
    <sheet name="zał 5 środowisko" sheetId="8" r:id="rId5"/>
  </sheets>
  <definedNames>
    <definedName name="_xlnm.Print_Area" localSheetId="3">'z.4-dotacje'!$A$1:$E$63</definedName>
    <definedName name="_xlnm.Print_Area" localSheetId="0">'zał 1 dochody'!$A$1:$H$23</definedName>
    <definedName name="_xlnm.Print_Area" localSheetId="1">'zał 2 wydatki'!$A$1:$T$201</definedName>
    <definedName name="_xlnm.Print_Area" localSheetId="2">'zał 3 inwestycje'!$A$1:$G$33</definedName>
    <definedName name="_xlnm.Print_Area" localSheetId="4">'zał 5 środowisko'!$A$1:$C$27</definedName>
    <definedName name="_xlnm.Print_Titles" localSheetId="3">'z.4-dotacje'!$1:$4</definedName>
    <definedName name="_xlnm.Print_Titles" localSheetId="1">'zał 2 wydatki'!$3:$9</definedName>
  </definedNames>
  <calcPr calcId="145621"/>
</workbook>
</file>

<file path=xl/calcChain.xml><?xml version="1.0" encoding="utf-8"?>
<calcChain xmlns="http://schemas.openxmlformats.org/spreadsheetml/2006/main">
  <c r="H5" i="11" l="1"/>
  <c r="I5" i="11" s="1"/>
  <c r="H6" i="11"/>
  <c r="I6" i="11" s="1"/>
  <c r="H7" i="11"/>
  <c r="I7" i="11" s="1"/>
  <c r="H8" i="11"/>
  <c r="I8" i="11" s="1"/>
  <c r="H9" i="11"/>
  <c r="I9" i="11" s="1"/>
  <c r="H10" i="11"/>
  <c r="I10" i="11" s="1"/>
  <c r="H11" i="11"/>
  <c r="I11" i="11"/>
  <c r="H12" i="11"/>
  <c r="I12" i="11" s="1"/>
  <c r="H13" i="11"/>
  <c r="I13" i="11" s="1"/>
  <c r="H14" i="11"/>
  <c r="I14" i="11" s="1"/>
  <c r="H15" i="11"/>
  <c r="I15" i="11" s="1"/>
  <c r="H16" i="11"/>
  <c r="I16" i="11" s="1"/>
  <c r="H17" i="11"/>
  <c r="I17" i="11" s="1"/>
  <c r="H18" i="11"/>
  <c r="I18" i="11" s="1"/>
  <c r="H19" i="11"/>
  <c r="I19" i="11"/>
  <c r="H20" i="11"/>
  <c r="I20" i="11" s="1"/>
  <c r="H21" i="11"/>
  <c r="I21" i="11" s="1"/>
  <c r="H22" i="11"/>
  <c r="I22" i="11" s="1"/>
  <c r="H23" i="11"/>
  <c r="I23" i="11" s="1"/>
  <c r="H24" i="11"/>
  <c r="I24" i="11" s="1"/>
  <c r="H25" i="11"/>
  <c r="I25" i="11" s="1"/>
  <c r="H26" i="11"/>
  <c r="I26" i="11" s="1"/>
  <c r="H27" i="11"/>
  <c r="I27" i="11"/>
  <c r="H28" i="11"/>
  <c r="I28" i="11" s="1"/>
  <c r="H29" i="11"/>
  <c r="I29" i="11" s="1"/>
  <c r="H30" i="11"/>
  <c r="I30" i="11" s="1"/>
  <c r="H31" i="11"/>
  <c r="I31" i="11" s="1"/>
  <c r="H32" i="11"/>
  <c r="I32" i="11" s="1"/>
  <c r="H33" i="11"/>
  <c r="I33" i="11" s="1"/>
  <c r="H4" i="11"/>
  <c r="I4" i="11" s="1"/>
  <c r="I14" i="9"/>
  <c r="J14" i="9" s="1"/>
  <c r="I15" i="9"/>
  <c r="J15" i="9" s="1"/>
  <c r="I16" i="9"/>
  <c r="J16" i="9" s="1"/>
  <c r="I17" i="9"/>
  <c r="J17" i="9" s="1"/>
  <c r="I18" i="9"/>
  <c r="J18" i="9" s="1"/>
  <c r="I19" i="9"/>
  <c r="J19" i="9" s="1"/>
  <c r="I20" i="9"/>
  <c r="J20" i="9" s="1"/>
  <c r="I21" i="9"/>
  <c r="J21" i="9" s="1"/>
  <c r="I22" i="9"/>
  <c r="J22" i="9" s="1"/>
  <c r="I23" i="9"/>
  <c r="J23" i="9" s="1"/>
  <c r="I13" i="9"/>
  <c r="J13" i="9" s="1"/>
  <c r="I7" i="9"/>
  <c r="J7" i="9" s="1"/>
  <c r="I8" i="9"/>
  <c r="J8" i="9" s="1"/>
  <c r="I9" i="9"/>
  <c r="J9" i="9" s="1"/>
  <c r="I10" i="9"/>
  <c r="J10" i="9" s="1"/>
  <c r="I11" i="9"/>
  <c r="J11" i="9" s="1"/>
  <c r="I12" i="9"/>
  <c r="J12" i="9" s="1"/>
  <c r="J6" i="9"/>
  <c r="I6" i="9"/>
  <c r="G65" i="6" l="1"/>
  <c r="H65" i="6"/>
  <c r="F65" i="6"/>
  <c r="G64" i="6"/>
  <c r="H64" i="6"/>
  <c r="F64" i="6"/>
  <c r="G63" i="6"/>
  <c r="H63" i="6"/>
  <c r="F63" i="6"/>
  <c r="G62" i="6"/>
  <c r="H62" i="6"/>
  <c r="F62" i="6"/>
  <c r="G20" i="6"/>
  <c r="H20" i="6"/>
  <c r="F20" i="6"/>
  <c r="G19" i="6"/>
  <c r="H19" i="6"/>
  <c r="F19" i="6"/>
  <c r="E62" i="6"/>
  <c r="C25" i="8" l="1"/>
  <c r="C13" i="8"/>
  <c r="C27" i="8" l="1"/>
  <c r="C22" i="8"/>
  <c r="C18" i="8"/>
  <c r="C14" i="8"/>
  <c r="C10" i="8" s="1"/>
  <c r="E60" i="6"/>
  <c r="E9" i="6"/>
  <c r="C62" i="6" l="1"/>
  <c r="E19" i="6" l="1"/>
  <c r="D19" i="6" l="1"/>
  <c r="E46" i="6"/>
  <c r="E44" i="6"/>
  <c r="C15" i="6"/>
  <c r="D62" i="6"/>
  <c r="C19" i="6" l="1"/>
  <c r="C63" i="6"/>
  <c r="D63" i="6"/>
  <c r="E63" i="6"/>
</calcChain>
</file>

<file path=xl/sharedStrings.xml><?xml version="1.0" encoding="utf-8"?>
<sst xmlns="http://schemas.openxmlformats.org/spreadsheetml/2006/main" count="598" uniqueCount="264">
  <si>
    <t>Dotacje udzielone w 2018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</si>
  <si>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</si>
  <si>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</si>
  <si>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</si>
  <si>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</si>
  <si>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</si>
  <si>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</si>
  <si>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</si>
  <si>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</si>
  <si>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</si>
  <si>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realizację zadania pn. "Rozbudowa drogi powiatowej nr 1765E ul. Widawska - granica powiatu etap I od km 0+000 do km 1+850"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</si>
  <si>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</si>
  <si>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</si>
  <si>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</si>
  <si>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</si>
  <si>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</si>
  <si>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32 ust.3b ustawy z dnia 24 sierpnia 1991 r o ochronie przeciwpożarowej</t>
  </si>
  <si>
    <t>dotacje na dofinansowanie kosztów realizacji inwestycji i zakupów inwestycyjnych</t>
  </si>
  <si>
    <t>Art. 26 ust.1  ustawy z dnia 27 października 2017 r. o finansowaniu zadań oświatowych</t>
  </si>
  <si>
    <t>dotacje podmiotowe z budżetu dla niepublicznej szkoły podstawowej</t>
  </si>
  <si>
    <t>Art. 17 ust.3  ustawy z dnia 27 października 2017 r. o finansowaniu zadań oświatowych</t>
  </si>
  <si>
    <t>dotacje podmiotowe z budżetu dla niepublicznych przedszkoli</t>
  </si>
  <si>
    <t>Art. 4 ust. 1, Art. 11 ustawy z dnia 24 kwietnia 2003 r. o dzialalności pożytku publicznego i o wolnotariacie</t>
  </si>
  <si>
    <t>dotaje na realizację zadań z zakresu turystyki</t>
  </si>
  <si>
    <t>dotacje na realizację zadań wynikających z Miejskiego Programu Profilaktyki i Rozwiązywania Problemów Alkoholowych</t>
  </si>
  <si>
    <t>dotacje na przeprowadzenie usług opiekuńczych i specjalistycznych usług opiekuńczych</t>
  </si>
  <si>
    <t>dotacje na realizacje zadań z zakresu kultury</t>
  </si>
  <si>
    <t>dotacje na realizację zadań z zakresu sportu  i rekreacji wśród dzieci i młodzieży</t>
  </si>
  <si>
    <t>Art. 221 ust.4  ustawy z dnia 27 sierpnia 2009 r. o finansach publicznych</t>
  </si>
  <si>
    <t xml:space="preserve">dotacje na realizację zadań z zakresu wsparcia rozwoju sportu </t>
  </si>
  <si>
    <t>Art.81 i 82 ustawy z dnia 23 lipca 2003 r. o ochronie zabytków i opiece nad zabytkami</t>
  </si>
  <si>
    <t xml:space="preserve">dotacje mogą otrzymać podmioty posiadające tytuł prawny do zabytku wpisanego do rejestru zabytków lub do gmninnej ewidencji zabytków i zobowiazane do prowadzenia prac konserwatorskich, restauratorskich i robót budowlanych przy tym zabytku.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</si>
  <si>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</si>
  <si>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</si>
  <si>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zmiana ogrzewania - poprawa jakości powietrza</t>
  </si>
  <si>
    <t>dotacje na podlączenia budynków do sieci cieplowniczej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</si>
  <si>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</si>
  <si>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</si>
  <si>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</si>
  <si>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pomoc finansowa dla Województwa Łódzkiego na wykonanie remontu drogi wojewódzkiej nr 480 - ul Polskiej Organizacji Wojskowej w Sieradzu</t>
  </si>
  <si>
    <t>dotacje na udzielenie schronienia osobom bezdomnym</t>
  </si>
  <si>
    <t>§</t>
  </si>
  <si>
    <t>Nazwa</t>
  </si>
  <si>
    <t>Plan przed zmianą</t>
  </si>
  <si>
    <t>Zmniejszenie</t>
  </si>
  <si>
    <t>Zwiększenie</t>
  </si>
  <si>
    <t>Plan po zmianach 
(5+6+7)</t>
  </si>
  <si>
    <t>1</t>
  </si>
  <si>
    <t>2</t>
  </si>
  <si>
    <t>3</t>
  </si>
  <si>
    <t>4</t>
  </si>
  <si>
    <t>5</t>
  </si>
  <si>
    <t>6</t>
  </si>
  <si>
    <t>7</t>
  </si>
  <si>
    <t>8</t>
  </si>
  <si>
    <t>bieżące</t>
  </si>
  <si>
    <t>0,00</t>
  </si>
  <si>
    <t xml:space="preserve">w tym z tytułu dotacji i środków na finansowanie wydatków na realizację zadań finansowanych z udziałem środków, o których mowa w art. 5 ust. 1 pkt 2 i 3 
</t>
  </si>
  <si>
    <t>900</t>
  </si>
  <si>
    <t>Gospodarka komunalna i ochrona środowiska</t>
  </si>
  <si>
    <t>6 498 251,92</t>
  </si>
  <si>
    <t>63 469,92</t>
  </si>
  <si>
    <t>90011</t>
  </si>
  <si>
    <t>Fundusz Ochrony Środowiska i Gospodarki Wodnej</t>
  </si>
  <si>
    <t>193 282,00</t>
  </si>
  <si>
    <t>2460</t>
  </si>
  <si>
    <t>Środki otrzymane od pozostałych jednostek zaliczanych do sektora finansów publicznych na realizacje zadań bieżących jednostek zaliczanych do sektora finansów publicznych</t>
  </si>
  <si>
    <t>1 936 015,81</t>
  </si>
  <si>
    <t>majątkowe</t>
  </si>
  <si>
    <t>25 972 565,20</t>
  </si>
  <si>
    <t>4 918 400,98</t>
  </si>
  <si>
    <t>Ogółem:</t>
  </si>
  <si>
    <t>6 854 416,79</t>
  </si>
  <si>
    <t>Zmiany w planowanych dochodach budżetu miasta na 2018 rok</t>
  </si>
  <si>
    <t xml:space="preserve">w tym z tytułu dotacji i środków na finansowanie wydatków na realizację zadań finansowanych z udziałem środków, o których mowa w art. 5 ust. 1 pkt 2 i 3 </t>
  </si>
  <si>
    <t>Plan</t>
  </si>
  <si>
    <t>Z tego</t>
  </si>
  <si>
    <t>Wydatki 
bieżące</t>
  </si>
  <si>
    <t>z tego:</t>
  </si>
  <si>
    <t>Wydatki 
majątkowe</t>
  </si>
  <si>
    <t>inwestycje i zakupy inwestycyjne</t>
  </si>
  <si>
    <t>w tym:</t>
  </si>
  <si>
    <t>Zakup i objęcie akcji i udziałów</t>
  </si>
  <si>
    <t>Wniesienie wkładów do spółek sprawa handlowego</t>
  </si>
  <si>
    <t>wydatki 
jednostek
budżetowych,</t>
  </si>
  <si>
    <t>dotacje na zadania bieżące</t>
  </si>
  <si>
    <t>świadczenia na rzecz osób fizycznych;</t>
  </si>
  <si>
    <t>wydatki na programy finansowane z udziałem środków, o których mowa w art. 5 ust. 1 pkt 2 i 3</t>
  </si>
  <si>
    <t xml:space="preserve">wypłaty z tytułu poręczeń i gwarancji </t>
  </si>
  <si>
    <t xml:space="preserve">obsługa długu </t>
  </si>
  <si>
    <t>na programy finansowane z udziałem środków, o których mowa w art. 5 ust. 1 pkt 2 i 3,</t>
  </si>
  <si>
    <t>wynagrodzenia i składki od nich naliczane</t>
  </si>
  <si>
    <t>wydatki związane z realizacją ich statutowych zadań;</t>
  </si>
  <si>
    <t>Transport i łączność</t>
  </si>
  <si>
    <t>przed zmianą</t>
  </si>
  <si>
    <t>zmniejszenie</t>
  </si>
  <si>
    <t>zwiększenie</t>
  </si>
  <si>
    <t>po zmianach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</si>
  <si>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</si>
  <si>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Wydatki inwestycyjne jednostek budżetowych</t>
  </si>
  <si>
    <t>Administracja publiczna</t>
  </si>
  <si>
    <t>Zakup usług pozostałych</t>
  </si>
  <si>
    <t>Utrzymanie zieleni w miastach i gminach</t>
  </si>
  <si>
    <t>Zakup materiałów i wyposażenia</t>
  </si>
  <si>
    <t>Pozostała działalność</t>
  </si>
  <si>
    <t>Wynagrodzenia bezosobowe</t>
  </si>
  <si>
    <t>Nagrody konkursowe</t>
  </si>
  <si>
    <t>Kultura fizyczna</t>
  </si>
  <si>
    <t>Instytucje kultury fizycznej</t>
  </si>
  <si>
    <t>Wydatki razem:</t>
  </si>
  <si>
    <t>Zmiany w planowanych wydatkach budżetu miasta na 2018 rok</t>
  </si>
  <si>
    <t>Treść</t>
  </si>
  <si>
    <t>Przed zmianą</t>
  </si>
  <si>
    <t>Zmiana</t>
  </si>
  <si>
    <t>Po zmianie</t>
  </si>
  <si>
    <t>70 000,00</t>
  </si>
  <si>
    <t>6050</t>
  </si>
  <si>
    <t>250 000,00</t>
  </si>
  <si>
    <t>21 983 495,21</t>
  </si>
  <si>
    <t>Razem</t>
  </si>
  <si>
    <t>44 360 854,29</t>
  </si>
  <si>
    <t>Zmiany w wydatkach majątkowych na 2018 rok</t>
  </si>
  <si>
    <t>PLAN DOCHODÓW I WYDATKÓW NA 2018</t>
  </si>
  <si>
    <t>na finansowanie ochrony środowiska i gospodarki wodnej na podstawie ustawy Prawo Ochrony Środowiska</t>
  </si>
  <si>
    <t>Wyszczególnienie</t>
  </si>
  <si>
    <t>PLAN 2018</t>
  </si>
  <si>
    <t>DOCHODY w zł</t>
  </si>
  <si>
    <t>Dział 900 Gospodarka komunalna i ochrona środowiska</t>
  </si>
  <si>
    <t>Rozdz.  90019</t>
  </si>
  <si>
    <t>Wpływy i wydatki związane z gromadzenie opłat i kar za korzystanie ze środowiska</t>
  </si>
  <si>
    <t>Wpływy z różnych opłat</t>
  </si>
  <si>
    <t>WYDATKI w zł</t>
  </si>
  <si>
    <t>Rozdz. 90002</t>
  </si>
  <si>
    <t>Gospodarka odpadami</t>
  </si>
  <si>
    <t>Środki na realizację programu związanego z usuwaniem azbestu</t>
  </si>
  <si>
    <t>RAZEM 90002</t>
  </si>
  <si>
    <t>Rozdz. 90004</t>
  </si>
  <si>
    <t>Zakup drzew, krzewów i bylin</t>
  </si>
  <si>
    <t>RAZEM 90004</t>
  </si>
  <si>
    <t>Rozdz. 90005</t>
  </si>
  <si>
    <t>Ochrona powietrza atmosferycznego i klimatu</t>
  </si>
  <si>
    <t>RAZEM 90005</t>
  </si>
  <si>
    <t>Rozdz. 90019</t>
  </si>
  <si>
    <t>Wpływy i wydatki związane z gromadzeniem opłat i kar za korzystanie ze środowiska</t>
  </si>
  <si>
    <t>Zakup nagród, upominków w konkursach, projektach</t>
  </si>
  <si>
    <t>Zakup materiałów i wyposażenia, gadżetów ekologicznych</t>
  </si>
  <si>
    <t>Zakup usług pozostałych - Edukacja ekologiczna mieszkańców miasta Sieradza.</t>
  </si>
  <si>
    <t>RAZEM 90019</t>
  </si>
  <si>
    <t>Załącznik nr 4 do uchwały RM w Sieradzu Nr …………….. z dnia 30 sierpnia 2018 r.</t>
  </si>
  <si>
    <t>Załącznik nr 5 do uchwały RM w Sieradzu Nr …………….. z dnia 30 sierpnia 2018 r.</t>
  </si>
  <si>
    <t>Art. 69 ust. 1 i 2  ustawy z dnia 27 października 2017 r. o finansowaniu zadań oświatowych</t>
  </si>
  <si>
    <t>dotacje celowe na sfinansowanie kosztu zakupu podręczników, materiałów edukacyjnych lub materiałów ćwiczeniowych  dla niepublicznych szkół podstawowych, dla których jednostka samorzadu terytorialnego jest organem rejestrującym</t>
  </si>
  <si>
    <t>dotacja celowa na finansowanie kosztów realizacji zakupu inwestycyjnego innej jednostki sektora finansów publicznych tj. Szpitala Wojewódzkiego im. Prymasa Kard. St. Wyszyńskiego w Sieradzu (Szpitalny Oddział Ratunkowy) w postaci urządzenia do automatycznego masażu klatki piersiowej</t>
  </si>
  <si>
    <t>Art. 50 ustawy z dnia 8 września 2006 r. o Państwowym Ratownictwie Medycznym</t>
  </si>
  <si>
    <t>Rozdział</t>
  </si>
  <si>
    <t>82 327,00</t>
  </si>
  <si>
    <t>6 580 578,92</t>
  </si>
  <si>
    <t>275 609,00</t>
  </si>
  <si>
    <t>153 183 772,85</t>
  </si>
  <si>
    <t>153 266 099,85</t>
  </si>
  <si>
    <t>12 926 378,41</t>
  </si>
  <si>
    <t>679 628,99</t>
  </si>
  <si>
    <t>13 606 007,40</t>
  </si>
  <si>
    <t>982 990,00</t>
  </si>
  <si>
    <t>1 662 618,99</t>
  </si>
  <si>
    <t>90004</t>
  </si>
  <si>
    <t>6257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</si>
  <si>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</si>
  <si>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26 652 194,19</t>
  </si>
  <si>
    <t>5 598 029,97</t>
  </si>
  <si>
    <t>179 156 338,05</t>
  </si>
  <si>
    <t>761 955,99</t>
  </si>
  <si>
    <t>179 918 294,04</t>
  </si>
  <si>
    <t>7 534 045,78</t>
  </si>
  <si>
    <t>Załącznik nr 1 do uchwały RM w Sieradzu Nr …………….. z dnia 30 sierpnia 2018 r.</t>
  </si>
  <si>
    <t>Drogi publiczne gminne</t>
  </si>
  <si>
    <t>Dotacje celowe przekazane dla powiatu na inwestycje i zakupy inwestycyjne realizowane na podstawie porozumień (umów) między jednostkami samorządu terytorialnego</t>
  </si>
  <si>
    <t>Gospodarka mieszkaniowa</t>
  </si>
  <si>
    <t>Gospodarka gruntami i nieruchomościami</t>
  </si>
  <si>
    <t>Wydatki na zakupy inwestycyjne jednostek budżetowych</t>
  </si>
  <si>
    <t>Urzędy gmin (miast i miast na prawach powiatu)</t>
  </si>
  <si>
    <t>Zakup usług remontowych</t>
  </si>
  <si>
    <t>Ochrona zdrowia</t>
  </si>
  <si>
    <t>Szpitale ogólne</t>
  </si>
  <si>
    <t>Dotacje celowe z budżetu na finansowanie lub dofinansowanie kosztów realizacji inwestycji i zakupów inwestycyjnych innych jednostek sektora finansów publicznych</t>
  </si>
  <si>
    <t>Rodzina</t>
  </si>
  <si>
    <t>Karta Dużej Rodziny</t>
  </si>
  <si>
    <t>Dotacje celowe z budżetu na finansowanie lub dofinansowanie kosztów realizacji inwestycji i zakupów inwestycyjnych jednostek nie zaliczanych do sektora finansów publicznych</t>
  </si>
  <si>
    <t>Wpływy i wydatki związane z gromadzeniem środków z opłat i kar za korzystanie ze środowiska</t>
  </si>
  <si>
    <t>Kultura i ochrona dziedzictwa narodowego</t>
  </si>
  <si>
    <t>Pozostałe zadania w zakresie kultury</t>
  </si>
  <si>
    <t>Centra kultury i sztuki</t>
  </si>
  <si>
    <t>Dotacja podmiotowa z budżetu dla samorządowej instytucji kultury</t>
  </si>
  <si>
    <t>Wydatki osobowe niezaliczone do wynagrodzeń</t>
  </si>
  <si>
    <t>Zakup usług zdrowotnych</t>
  </si>
  <si>
    <t>Różne opłaty i składki</t>
  </si>
  <si>
    <t>Zadania w zakresie kultury fizycznej</t>
  </si>
  <si>
    <t>Załącznik nr 2 do uchwały RM w Sieradzu Nr …………….. z dnia 30 sierpnia 2018 r.</t>
  </si>
  <si>
    <t>Paragraf</t>
  </si>
  <si>
    <t>600</t>
  </si>
  <si>
    <t>12 313 759,13</t>
  </si>
  <si>
    <t>219 628,99</t>
  </si>
  <si>
    <t>12 533 388,12</t>
  </si>
  <si>
    <t>60016</t>
  </si>
  <si>
    <t>10 571 587,81</t>
  </si>
  <si>
    <t>10 791 216,80</t>
  </si>
  <si>
    <t>8 831 587,81</t>
  </si>
  <si>
    <t>1 510 000,00</t>
  </si>
  <si>
    <t>10 341 587,81</t>
  </si>
  <si>
    <t>Budowa ciągu pieszo-rowerowego przy ul. Bohaterów Września</t>
  </si>
  <si>
    <t>660 000,00</t>
  </si>
  <si>
    <t>Przebudowa parkingu przy ul. Portowej</t>
  </si>
  <si>
    <t>310 000,00</t>
  </si>
  <si>
    <t>Przebudowa ul. Wiejskiej na odcinku od ul. Szlacheckiej do ul. Brzozowej</t>
  </si>
  <si>
    <t>540 000,00</t>
  </si>
  <si>
    <t>6620</t>
  </si>
  <si>
    <t>1 740 000,00</t>
  </si>
  <si>
    <t>- 1 290 371,01</t>
  </si>
  <si>
    <t>449 628,99</t>
  </si>
  <si>
    <t>Dotacja dla powiatu Sieradzkiego na realizację zadania pn. "Rozbudowa drogi powiatowej nr 1765E ul. Widawska - granica powiatu etapI od km 0+000 do km 1+850"</t>
  </si>
  <si>
    <t>700</t>
  </si>
  <si>
    <t>1 500 000,00</t>
  </si>
  <si>
    <t>400 000,00</t>
  </si>
  <si>
    <t>1 900 000,00</t>
  </si>
  <si>
    <t>70005</t>
  </si>
  <si>
    <t>6060</t>
  </si>
  <si>
    <t>Zakupy inwestycyjne</t>
  </si>
  <si>
    <t>851</t>
  </si>
  <si>
    <t>60 000,00</t>
  </si>
  <si>
    <t>85111</t>
  </si>
  <si>
    <t>6220</t>
  </si>
  <si>
    <t>Dotacja celowa dla Szpitala Wojewódzkiego im. Prymasa Kard. St. Wyszyńskiego w Sieradzu - SOR -  na sfinansowanie urządzenia do automatycznego masażu klatki piersiowej</t>
  </si>
  <si>
    <t>25 835,00</t>
  </si>
  <si>
    <t>22 009 330,21</t>
  </si>
  <si>
    <t>90002</t>
  </si>
  <si>
    <t>65 000,00</t>
  </si>
  <si>
    <t>8 000,00</t>
  </si>
  <si>
    <t>73 000,00</t>
  </si>
  <si>
    <t>6230</t>
  </si>
  <si>
    <t>62 000,00</t>
  </si>
  <si>
    <t>Dotacja inwestycyjna - usuwanie azbestu</t>
  </si>
  <si>
    <t>90005</t>
  </si>
  <si>
    <t>1 653 677,41</t>
  </si>
  <si>
    <t>17 835,00</t>
  </si>
  <si>
    <t>1 671 512,41</t>
  </si>
  <si>
    <t>926</t>
  </si>
  <si>
    <t>2 264 963,00</t>
  </si>
  <si>
    <t>92604</t>
  </si>
  <si>
    <t>1 904 963,00</t>
  </si>
  <si>
    <t>1 857 700,00</t>
  </si>
  <si>
    <t>- 39 360,00</t>
  </si>
  <si>
    <t>1 818 340,00</t>
  </si>
  <si>
    <t>Modernizacja silowni wraz z holem na obiektach MOSiR ul. Sportowa</t>
  </si>
  <si>
    <t>139 000,00</t>
  </si>
  <si>
    <t>99 640,00</t>
  </si>
  <si>
    <t>47 263,00</t>
  </si>
  <si>
    <t>39 360,00</t>
  </si>
  <si>
    <t>86 623,00</t>
  </si>
  <si>
    <t>705 463,99</t>
  </si>
  <si>
    <t>45 066 318,28</t>
  </si>
  <si>
    <t>Załącznik nr 3 do uchwały RM w Sieradzu Nr …………….. z dnia 30 sierpnia 2018 r.</t>
  </si>
  <si>
    <t>Nowe nasadzenia drzew, krzewów, bylin i ich utrzymanie. Zabiegi konseracyjno-lecznicze</t>
  </si>
  <si>
    <t xml:space="preserve">Opracowanie programów ochrony środowiska, monitoring powietrza </t>
  </si>
  <si>
    <t>Zakup urządzeń do monitoringu powietrza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</si>
</sst>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0"/>
      <color indexed="8"/>
      <name val="Times New Roman"/>
      <family val="1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i/>
      <sz val="12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b/>
      <u/>
      <sz val="16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5" fillId="0" borderId="0" applyFont="0" applyFill="0" applyBorder="0" applyAlignment="0" applyProtection="0"/>
  </cellStyleXfs>
  <cellXfs count="177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1" fillId="0" borderId="10" xfId="0" applyFont="1" applyBorder="1" applyAlignment="1">
      <alignment vertical="center"/>
    </xf>
    <xf numFmtId="4" fontId="8" fillId="0" borderId="7" xfId="0" applyNumberFormat="1" applyFont="1" applyBorder="1" applyAlignment="1">
      <alignment vertical="center"/>
    </xf>
    <xf numFmtId="4" fontId="9" fillId="0" borderId="5" xfId="0" applyNumberFormat="1" applyFont="1" applyFill="1" applyBorder="1" applyAlignment="1">
      <alignment vertical="center"/>
    </xf>
    <xf numFmtId="0" fontId="4" fillId="0" borderId="0" xfId="0" applyFont="1" applyFill="1"/>
    <xf numFmtId="4" fontId="0" fillId="0" borderId="0" xfId="0" applyNumberFormat="1"/>
    <xf numFmtId="0" fontId="11" fillId="0" borderId="0" xfId="0" applyNumberFormat="1" applyFont="1" applyFill="1" applyBorder="1" applyAlignment="1" applyProtection="1">
      <alignment horizontal="lef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4" fontId="11" fillId="0" borderId="11" xfId="0" applyNumberFormat="1" applyFont="1" applyFill="1" applyBorder="1" applyAlignment="1" applyProtection="1">
      <alignment horizontal="right" vertical="center" wrapText="1" shrinkToFit="1"/>
      <protection locked="0"/>
    </xf>
    <xf numFmtId="49" fontId="12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vertical="center"/>
    </xf>
    <xf numFmtId="4" fontId="3" fillId="0" borderId="6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/>
    </xf>
    <xf numFmtId="4" fontId="3" fillId="0" borderId="0" xfId="0" applyNumberFormat="1" applyFont="1" applyFill="1"/>
    <xf numFmtId="4" fontId="4" fillId="0" borderId="0" xfId="0" applyNumberFormat="1" applyFont="1" applyFill="1"/>
    <xf numFmtId="0" fontId="23" fillId="0" borderId="0" xfId="0" applyFont="1" applyFill="1"/>
    <xf numFmtId="0" fontId="1" fillId="0" borderId="16" xfId="0" applyFont="1" applyFill="1" applyBorder="1" applyAlignment="1">
      <alignment horizontal="center" vertical="center"/>
    </xf>
    <xf numFmtId="0" fontId="29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4" fontId="30" fillId="2" borderId="16" xfId="0" applyNumberFormat="1" applyFont="1" applyFill="1" applyBorder="1" applyAlignment="1">
      <alignment horizontal="center" vertical="center"/>
    </xf>
    <xf numFmtId="43" fontId="31" fillId="0" borderId="15" xfId="1" applyFont="1" applyFill="1" applyBorder="1" applyAlignment="1">
      <alignment vertical="center" wrapText="1"/>
    </xf>
    <xf numFmtId="43" fontId="31" fillId="0" borderId="20" xfId="1" applyFont="1" applyFill="1" applyBorder="1" applyAlignment="1">
      <alignment vertical="center" wrapText="1"/>
    </xf>
    <xf numFmtId="43" fontId="32" fillId="0" borderId="16" xfId="1" applyFont="1" applyFill="1" applyBorder="1" applyAlignment="1">
      <alignment vertical="center"/>
    </xf>
    <xf numFmtId="43" fontId="1" fillId="0" borderId="12" xfId="1" applyFont="1" applyBorder="1" applyAlignment="1">
      <alignment vertical="center"/>
    </xf>
    <xf numFmtId="43" fontId="1" fillId="0" borderId="20" xfId="1" applyFont="1" applyBorder="1" applyAlignment="1">
      <alignment vertical="center" wrapText="1"/>
    </xf>
    <xf numFmtId="43" fontId="29" fillId="0" borderId="16" xfId="1" applyFont="1" applyBorder="1" applyAlignment="1">
      <alignment vertical="center"/>
    </xf>
    <xf numFmtId="43" fontId="29" fillId="2" borderId="15" xfId="1" applyFont="1" applyFill="1" applyBorder="1" applyAlignment="1">
      <alignment vertical="center"/>
    </xf>
    <xf numFmtId="43" fontId="29" fillId="2" borderId="16" xfId="1" applyFont="1" applyFill="1" applyBorder="1" applyAlignment="1">
      <alignment vertical="center" wrapText="1"/>
    </xf>
    <xf numFmtId="43" fontId="31" fillId="0" borderId="15" xfId="1" applyFont="1" applyBorder="1" applyAlignment="1">
      <alignment vertical="center" wrapText="1"/>
    </xf>
    <xf numFmtId="43" fontId="31" fillId="0" borderId="22" xfId="1" applyFont="1" applyBorder="1" applyAlignment="1">
      <alignment vertical="center" wrapText="1"/>
    </xf>
    <xf numFmtId="43" fontId="32" fillId="0" borderId="23" xfId="1" applyFont="1" applyBorder="1" applyAlignment="1">
      <alignment vertical="center"/>
    </xf>
    <xf numFmtId="43" fontId="1" fillId="0" borderId="16" xfId="1" applyFont="1" applyBorder="1" applyAlignment="1">
      <alignment vertical="center"/>
    </xf>
    <xf numFmtId="43" fontId="29" fillId="0" borderId="20" xfId="1" applyFont="1" applyBorder="1" applyAlignment="1">
      <alignment vertical="center" wrapText="1"/>
    </xf>
    <xf numFmtId="0" fontId="31" fillId="0" borderId="15" xfId="0" applyFont="1" applyBorder="1" applyAlignment="1">
      <alignment vertical="center" wrapText="1"/>
    </xf>
    <xf numFmtId="0" fontId="31" fillId="0" borderId="20" xfId="0" applyFont="1" applyBorder="1" applyAlignment="1">
      <alignment vertical="center" wrapText="1"/>
    </xf>
    <xf numFmtId="43" fontId="33" fillId="0" borderId="16" xfId="1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43" fontId="1" fillId="0" borderId="20" xfId="1" applyFont="1" applyBorder="1" applyAlignment="1">
      <alignment horizontal="left" vertical="center" wrapText="1"/>
    </xf>
    <xf numFmtId="0" fontId="1" fillId="0" borderId="22" xfId="0" applyFont="1" applyBorder="1" applyAlignment="1">
      <alignment vertical="center"/>
    </xf>
    <xf numFmtId="0" fontId="29" fillId="0" borderId="20" xfId="0" applyFont="1" applyBorder="1" applyAlignment="1">
      <alignment vertical="center" wrapText="1"/>
    </xf>
    <xf numFmtId="43" fontId="31" fillId="0" borderId="20" xfId="1" applyFont="1" applyBorder="1" applyAlignment="1">
      <alignment vertical="center" wrapText="1"/>
    </xf>
    <xf numFmtId="43" fontId="1" fillId="0" borderId="22" xfId="1" applyFont="1" applyBorder="1" applyAlignment="1">
      <alignment vertical="center"/>
    </xf>
    <xf numFmtId="43" fontId="29" fillId="0" borderId="22" xfId="1" applyFont="1" applyBorder="1" applyAlignment="1">
      <alignment vertical="center" wrapText="1"/>
    </xf>
    <xf numFmtId="0" fontId="12" fillId="0" borderId="0" xfId="0" applyNumberFormat="1" applyFont="1" applyFill="1" applyBorder="1" applyAlignment="1" applyProtection="1">
      <alignment horizontal="left"/>
      <protection locked="0"/>
    </xf>
    <xf numFmtId="0" fontId="11" fillId="0" borderId="11" xfId="0" applyFont="1" applyFill="1" applyBorder="1" applyAlignment="1" applyProtection="1">
      <alignment horizontal="left" vertical="center" wrapText="1" shrinkToFit="1"/>
      <protection locked="0"/>
    </xf>
    <xf numFmtId="0" fontId="0" fillId="0" borderId="0" xfId="0" applyFill="1"/>
    <xf numFmtId="0" fontId="1" fillId="0" borderId="0" xfId="0" applyFont="1"/>
    <xf numFmtId="49" fontId="12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24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24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Alignment="1">
      <alignment vertical="center" wrapText="1"/>
    </xf>
    <xf numFmtId="4" fontId="1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5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7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0" xfId="0" applyNumberFormat="1" applyFont="1" applyFill="1" applyAlignment="1" applyProtection="1">
      <alignment horizontal="center" vertical="center" wrapText="1"/>
      <protection locked="0"/>
    </xf>
    <xf numFmtId="4" fontId="12" fillId="0" borderId="25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27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24" xfId="0" applyNumberFormat="1" applyFont="1" applyFill="1" applyBorder="1" applyAlignment="1" applyProtection="1">
      <alignment horizontal="left" vertical="center" wrapText="1"/>
      <protection locked="0"/>
    </xf>
    <xf numFmtId="4" fontId="12" fillId="0" borderId="25" xfId="0" applyNumberFormat="1" applyFont="1" applyFill="1" applyBorder="1" applyAlignment="1" applyProtection="1">
      <alignment horizontal="right" vertical="center" wrapText="1"/>
      <protection locked="0"/>
    </xf>
    <xf numFmtId="4" fontId="12" fillId="0" borderId="24" xfId="0" applyNumberFormat="1" applyFont="1" applyFill="1" applyBorder="1" applyAlignment="1" applyProtection="1">
      <alignment horizontal="right" vertical="center" wrapText="1"/>
      <protection locked="0"/>
    </xf>
    <xf numFmtId="4" fontId="12" fillId="0" borderId="27" xfId="0" applyNumberFormat="1" applyFont="1" applyFill="1" applyBorder="1" applyAlignment="1" applyProtection="1">
      <alignment horizontal="right" vertical="center" wrapText="1"/>
      <protection locked="0"/>
    </xf>
    <xf numFmtId="4" fontId="13" fillId="0" borderId="25" xfId="0" applyNumberFormat="1" applyFont="1" applyFill="1" applyBorder="1" applyAlignment="1" applyProtection="1">
      <alignment horizontal="right" vertical="center" wrapText="1"/>
      <protection locked="0"/>
    </xf>
    <xf numFmtId="4" fontId="13" fillId="0" borderId="24" xfId="0" applyNumberFormat="1" applyFont="1" applyFill="1" applyBorder="1" applyAlignment="1" applyProtection="1">
      <alignment horizontal="right" vertical="center" wrapText="1"/>
      <protection locked="0"/>
    </xf>
    <xf numFmtId="4" fontId="13" fillId="0" borderId="27" xfId="0" applyNumberFormat="1" applyFont="1" applyFill="1" applyBorder="1" applyAlignment="1" applyProtection="1">
      <alignment horizontal="right" vertical="center" wrapText="1"/>
      <protection locked="0"/>
    </xf>
    <xf numFmtId="4" fontId="12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3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>
      <alignment vertical="center"/>
    </xf>
    <xf numFmtId="1" fontId="11" fillId="0" borderId="0" xfId="0" applyNumberFormat="1" applyFont="1" applyFill="1" applyAlignment="1" applyProtection="1">
      <alignment horizontal="center" vertical="center" wrapText="1" shrinkToFit="1"/>
      <protection locked="0"/>
    </xf>
    <xf numFmtId="0" fontId="11" fillId="0" borderId="24" xfId="0" applyFont="1" applyFill="1" applyBorder="1" applyAlignment="1" applyProtection="1">
      <alignment horizontal="center" vertical="center" wrapText="1" shrinkToFit="1"/>
      <protection locked="0"/>
    </xf>
    <xf numFmtId="0" fontId="11" fillId="0" borderId="24" xfId="0" applyFont="1" applyFill="1" applyBorder="1" applyAlignment="1" applyProtection="1">
      <alignment horizontal="left" vertical="center" wrapText="1" shrinkToFit="1"/>
      <protection locked="0"/>
    </xf>
    <xf numFmtId="4" fontId="11" fillId="0" borderId="24" xfId="0" applyNumberFormat="1" applyFont="1" applyFill="1" applyBorder="1" applyAlignment="1" applyProtection="1">
      <alignment horizontal="right" vertical="center" wrapText="1" shrinkToFit="1"/>
      <protection locked="0"/>
    </xf>
    <xf numFmtId="4" fontId="16" fillId="0" borderId="24" xfId="0" applyNumberFormat="1" applyFont="1" applyFill="1" applyBorder="1" applyAlignment="1" applyProtection="1">
      <alignment horizontal="right" vertical="center" wrapText="1" shrinkToFit="1"/>
      <protection locked="0"/>
    </xf>
    <xf numFmtId="0" fontId="34" fillId="0" borderId="0" xfId="0" applyFont="1"/>
    <xf numFmtId="4" fontId="1" fillId="0" borderId="0" xfId="0" applyNumberFormat="1" applyFont="1"/>
    <xf numFmtId="49" fontId="13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0" xfId="0" applyNumberFormat="1" applyFont="1" applyFill="1" applyBorder="1" applyAlignment="1" applyProtection="1">
      <alignment horizontal="left"/>
      <protection locked="0"/>
    </xf>
    <xf numFmtId="4" fontId="13" fillId="0" borderId="26" xfId="0" applyNumberFormat="1" applyFont="1" applyFill="1" applyBorder="1" applyAlignment="1" applyProtection="1">
      <alignment horizontal="right" vertical="center" wrapText="1"/>
      <protection locked="0"/>
    </xf>
    <xf numFmtId="43" fontId="1" fillId="0" borderId="16" xfId="1" applyFont="1" applyFill="1" applyBorder="1" applyAlignment="1">
      <alignment vertical="center"/>
    </xf>
    <xf numFmtId="0" fontId="9" fillId="0" borderId="0" xfId="0" applyFont="1" applyFill="1"/>
    <xf numFmtId="4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2" fillId="0" borderId="28" xfId="0" applyNumberFormat="1" applyFont="1" applyFill="1" applyBorder="1" applyAlignment="1" applyProtection="1">
      <alignment horizontal="left" vertical="center" wrapText="1"/>
      <protection locked="0"/>
    </xf>
    <xf numFmtId="4" fontId="13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4" fontId="13" fillId="0" borderId="25" xfId="0" applyNumberFormat="1" applyFont="1" applyFill="1" applyBorder="1" applyAlignment="1" applyProtection="1">
      <alignment horizontal="right" vertical="center" wrapText="1"/>
      <protection locked="0"/>
    </xf>
    <xf numFmtId="4" fontId="12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Fill="1" applyBorder="1" applyAlignment="1" applyProtection="1">
      <alignment horizontal="center" vertical="center" wrapText="1" shrinkToFit="1"/>
      <protection locked="0"/>
    </xf>
    <xf numFmtId="0" fontId="11" fillId="0" borderId="24" xfId="0" applyFont="1" applyFill="1" applyBorder="1" applyAlignment="1" applyProtection="1">
      <alignment horizontal="left" vertical="center" wrapText="1" shrinkToFit="1"/>
      <protection locked="0"/>
    </xf>
    <xf numFmtId="0" fontId="11" fillId="0" borderId="11" xfId="0" applyFont="1" applyFill="1" applyBorder="1" applyAlignment="1" applyProtection="1">
      <alignment horizontal="center" vertical="center" wrapText="1" shrinkToFit="1"/>
      <protection locked="0"/>
    </xf>
    <xf numFmtId="0" fontId="19" fillId="0" borderId="11" xfId="0" applyFont="1" applyFill="1" applyBorder="1" applyAlignment="1" applyProtection="1">
      <alignment horizontal="left" vertical="center" wrapText="1" shrinkToFit="1"/>
      <protection locked="0"/>
    </xf>
    <xf numFmtId="0" fontId="11" fillId="0" borderId="11" xfId="0" applyFont="1" applyFill="1" applyBorder="1" applyAlignment="1" applyProtection="1">
      <alignment horizontal="left" vertical="center" wrapText="1" shrinkToFit="1"/>
      <protection locked="0"/>
    </xf>
    <xf numFmtId="0" fontId="16" fillId="0" borderId="24" xfId="0" applyFont="1" applyFill="1" applyBorder="1" applyAlignment="1" applyProtection="1">
      <alignment horizontal="center" vertical="center" wrapText="1" shrinkToFit="1"/>
      <protection locked="0"/>
    </xf>
    <xf numFmtId="0" fontId="17" fillId="0" borderId="0" xfId="0" applyFont="1" applyFill="1" applyAlignment="1" applyProtection="1">
      <alignment horizontal="center" vertical="center" wrapText="1" shrinkToFit="1"/>
      <protection locked="0"/>
    </xf>
    <xf numFmtId="49" fontId="13" fillId="0" borderId="24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3" xfId="0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wrapText="1"/>
    </xf>
    <xf numFmtId="0" fontId="5" fillId="0" borderId="3" xfId="0" applyFont="1" applyFill="1" applyBorder="1" applyAlignment="1"/>
    <xf numFmtId="0" fontId="4" fillId="0" borderId="1" xfId="0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5" fillId="0" borderId="30" xfId="0" applyFont="1" applyFill="1" applyBorder="1" applyAlignment="1"/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vertical="center"/>
    </xf>
    <xf numFmtId="0" fontId="36" fillId="0" borderId="29" xfId="0" applyFont="1" applyFill="1" applyBorder="1" applyAlignment="1">
      <alignment horizontal="center" wrapText="1"/>
    </xf>
    <xf numFmtId="0" fontId="5" fillId="0" borderId="30" xfId="0" applyFont="1" applyFill="1" applyBorder="1" applyAlignment="1">
      <alignment horizontal="left"/>
    </xf>
    <xf numFmtId="0" fontId="6" fillId="0" borderId="3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24" fillId="0" borderId="1" xfId="0" applyNumberFormat="1" applyFont="1" applyFill="1" applyBorder="1" applyAlignment="1">
      <alignment vertical="center"/>
    </xf>
    <xf numFmtId="0" fontId="23" fillId="0" borderId="1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4" fontId="10" fillId="0" borderId="6" xfId="0" applyNumberFormat="1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wrapText="1"/>
    </xf>
    <xf numFmtId="0" fontId="22" fillId="0" borderId="3" xfId="0" applyFont="1" applyFill="1" applyBorder="1" applyAlignment="1">
      <alignment wrapText="1"/>
    </xf>
    <xf numFmtId="0" fontId="4" fillId="0" borderId="14" xfId="0" applyFont="1" applyFill="1" applyBorder="1" applyAlignment="1">
      <alignment vertical="center" wrapText="1"/>
    </xf>
    <xf numFmtId="0" fontId="23" fillId="0" borderId="5" xfId="0" applyFont="1" applyFill="1" applyBorder="1" applyAlignment="1">
      <alignment vertical="center"/>
    </xf>
    <xf numFmtId="0" fontId="23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7" fillId="0" borderId="3" xfId="0" applyFont="1" applyFill="1" applyBorder="1" applyAlignment="1">
      <alignment horizontal="left"/>
    </xf>
    <xf numFmtId="43" fontId="29" fillId="0" borderId="15" xfId="1" applyFont="1" applyBorder="1" applyAlignment="1">
      <alignment vertical="center"/>
    </xf>
    <xf numFmtId="43" fontId="0" fillId="0" borderId="21" xfId="1" applyFont="1" applyBorder="1" applyAlignment="1">
      <alignment vertical="center"/>
    </xf>
    <xf numFmtId="43" fontId="0" fillId="0" borderId="16" xfId="1" applyFont="1" applyBorder="1" applyAlignment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9" fillId="0" borderId="17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workbookViewId="0">
      <selection activeCell="D30" sqref="D30"/>
    </sheetView>
  </sheetViews>
  <sheetFormatPr defaultRowHeight="15" x14ac:dyDescent="0.25"/>
  <cols>
    <col min="1" max="3" width="9.140625" style="59"/>
    <col min="4" max="4" width="79.5703125" style="59" customWidth="1"/>
    <col min="5" max="5" width="17.28515625" style="59" customWidth="1"/>
    <col min="6" max="6" width="14.28515625" style="59" customWidth="1"/>
    <col min="7" max="7" width="11.28515625" style="59" customWidth="1"/>
    <col min="8" max="8" width="18" style="59" customWidth="1"/>
    <col min="9" max="9" width="20.85546875" style="59" hidden="1" customWidth="1"/>
    <col min="10" max="10" width="8.85546875" style="59" hidden="1" customWidth="1"/>
    <col min="11" max="11" width="9" style="59" bestFit="1" customWidth="1"/>
    <col min="12" max="14" width="9.140625" style="59"/>
    <col min="15" max="15" width="2.42578125" style="59" customWidth="1"/>
    <col min="16" max="16" width="9.140625" style="59" hidden="1" customWidth="1"/>
    <col min="17" max="16384" width="9.140625" style="59"/>
  </cols>
  <sheetData>
    <row r="1" spans="1:10" s="76" customFormat="1" ht="17.25" customHeight="1" x14ac:dyDescent="0.25">
      <c r="A1" s="98" t="s">
        <v>174</v>
      </c>
      <c r="B1" s="98"/>
      <c r="C1" s="98"/>
      <c r="D1" s="98"/>
      <c r="E1" s="98"/>
      <c r="F1" s="98"/>
      <c r="G1" s="98"/>
      <c r="H1" s="98"/>
    </row>
    <row r="2" spans="1:10" s="76" customFormat="1" ht="27" customHeight="1" x14ac:dyDescent="0.25">
      <c r="A2" s="96" t="s">
        <v>73</v>
      </c>
      <c r="B2" s="97"/>
      <c r="C2" s="97"/>
      <c r="D2" s="97"/>
      <c r="E2" s="97"/>
      <c r="F2" s="97"/>
      <c r="G2" s="97"/>
      <c r="H2" s="97"/>
    </row>
    <row r="3" spans="1:10" s="74" customFormat="1" ht="34.9" customHeight="1" x14ac:dyDescent="0.25">
      <c r="A3" s="60" t="s">
        <v>1</v>
      </c>
      <c r="B3" s="60" t="s">
        <v>154</v>
      </c>
      <c r="C3" s="61" t="s">
        <v>41</v>
      </c>
      <c r="D3" s="60" t="s">
        <v>42</v>
      </c>
      <c r="E3" s="61" t="s">
        <v>43</v>
      </c>
      <c r="F3" s="60" t="s">
        <v>44</v>
      </c>
      <c r="G3" s="60" t="s">
        <v>45</v>
      </c>
      <c r="H3" s="62" t="s">
        <v>46</v>
      </c>
      <c r="I3" s="63"/>
    </row>
    <row r="4" spans="1:10" s="74" customFormat="1" ht="11.65" customHeight="1" x14ac:dyDescent="0.25">
      <c r="A4" s="73" t="s">
        <v>47</v>
      </c>
      <c r="B4" s="73" t="s">
        <v>48</v>
      </c>
      <c r="C4" s="64" t="s">
        <v>49</v>
      </c>
      <c r="D4" s="73" t="s">
        <v>50</v>
      </c>
      <c r="E4" s="64" t="s">
        <v>51</v>
      </c>
      <c r="F4" s="73" t="s">
        <v>52</v>
      </c>
      <c r="G4" s="73" t="s">
        <v>53</v>
      </c>
      <c r="H4" s="65" t="s">
        <v>54</v>
      </c>
      <c r="I4" s="63"/>
    </row>
    <row r="5" spans="1:10" s="74" customFormat="1" ht="13.9" customHeight="1" x14ac:dyDescent="0.25">
      <c r="A5" s="95" t="s">
        <v>55</v>
      </c>
      <c r="B5" s="95"/>
      <c r="C5" s="95"/>
      <c r="D5" s="95"/>
      <c r="E5" s="95"/>
      <c r="F5" s="95"/>
      <c r="G5" s="95"/>
      <c r="H5" s="101"/>
      <c r="I5" s="63"/>
    </row>
    <row r="6" spans="1:10" s="74" customFormat="1" ht="13.9" customHeight="1" x14ac:dyDescent="0.25">
      <c r="A6" s="73" t="s">
        <v>58</v>
      </c>
      <c r="B6" s="73"/>
      <c r="C6" s="64"/>
      <c r="D6" s="66" t="s">
        <v>59</v>
      </c>
      <c r="E6" s="67" t="s">
        <v>60</v>
      </c>
      <c r="F6" s="68" t="s">
        <v>56</v>
      </c>
      <c r="G6" s="68" t="s">
        <v>155</v>
      </c>
      <c r="H6" s="69" t="s">
        <v>156</v>
      </c>
      <c r="I6" s="63">
        <f>E6-F6+G6</f>
        <v>6580578.9199999999</v>
      </c>
      <c r="J6" s="74">
        <f>H6-I6</f>
        <v>0</v>
      </c>
    </row>
    <row r="7" spans="1:10" s="74" customFormat="1" ht="45" x14ac:dyDescent="0.25">
      <c r="A7" s="60"/>
      <c r="B7" s="73"/>
      <c r="C7" s="64"/>
      <c r="D7" s="66" t="s">
        <v>57</v>
      </c>
      <c r="E7" s="67" t="s">
        <v>61</v>
      </c>
      <c r="F7" s="68" t="s">
        <v>56</v>
      </c>
      <c r="G7" s="68" t="s">
        <v>56</v>
      </c>
      <c r="H7" s="69" t="s">
        <v>61</v>
      </c>
      <c r="I7" s="63">
        <f t="shared" ref="I7:I12" si="0">E7-F7+G7</f>
        <v>63469.919999999998</v>
      </c>
      <c r="J7" s="74">
        <f t="shared" ref="J7:J12" si="1">H7-I7</f>
        <v>0</v>
      </c>
    </row>
    <row r="8" spans="1:10" s="74" customFormat="1" ht="13.9" customHeight="1" x14ac:dyDescent="0.25">
      <c r="A8" s="73"/>
      <c r="B8" s="73" t="s">
        <v>62</v>
      </c>
      <c r="C8" s="64"/>
      <c r="D8" s="66" t="s">
        <v>63</v>
      </c>
      <c r="E8" s="67" t="s">
        <v>64</v>
      </c>
      <c r="F8" s="68" t="s">
        <v>56</v>
      </c>
      <c r="G8" s="68" t="s">
        <v>155</v>
      </c>
      <c r="H8" s="69" t="s">
        <v>157</v>
      </c>
      <c r="I8" s="63">
        <f t="shared" si="0"/>
        <v>275609</v>
      </c>
      <c r="J8" s="74">
        <f t="shared" si="1"/>
        <v>0</v>
      </c>
    </row>
    <row r="9" spans="1:10" s="74" customFormat="1" ht="45" x14ac:dyDescent="0.25">
      <c r="A9" s="73"/>
      <c r="B9" s="60"/>
      <c r="C9" s="64"/>
      <c r="D9" s="66" t="s">
        <v>57</v>
      </c>
      <c r="E9" s="67" t="s">
        <v>56</v>
      </c>
      <c r="F9" s="68" t="s">
        <v>56</v>
      </c>
      <c r="G9" s="68" t="s">
        <v>56</v>
      </c>
      <c r="H9" s="69" t="s">
        <v>56</v>
      </c>
      <c r="I9" s="63">
        <f t="shared" si="0"/>
        <v>0</v>
      </c>
      <c r="J9" s="74">
        <f t="shared" si="1"/>
        <v>0</v>
      </c>
    </row>
    <row r="10" spans="1:10" s="74" customFormat="1" ht="30" x14ac:dyDescent="0.25">
      <c r="A10" s="73"/>
      <c r="B10" s="73"/>
      <c r="C10" s="64" t="s">
        <v>65</v>
      </c>
      <c r="D10" s="66" t="s">
        <v>66</v>
      </c>
      <c r="E10" s="67" t="s">
        <v>64</v>
      </c>
      <c r="F10" s="68" t="s">
        <v>56</v>
      </c>
      <c r="G10" s="68" t="s">
        <v>155</v>
      </c>
      <c r="H10" s="69" t="s">
        <v>157</v>
      </c>
      <c r="I10" s="63">
        <f t="shared" si="0"/>
        <v>275609</v>
      </c>
      <c r="J10" s="74">
        <f t="shared" si="1"/>
        <v>0</v>
      </c>
    </row>
    <row r="11" spans="1:10" s="74" customFormat="1" ht="13.9" customHeight="1" x14ac:dyDescent="0.25">
      <c r="A11" s="99" t="s">
        <v>55</v>
      </c>
      <c r="B11" s="99"/>
      <c r="C11" s="99"/>
      <c r="D11" s="99"/>
      <c r="E11" s="70" t="s">
        <v>158</v>
      </c>
      <c r="F11" s="71" t="s">
        <v>56</v>
      </c>
      <c r="G11" s="71" t="s">
        <v>155</v>
      </c>
      <c r="H11" s="72" t="s">
        <v>159</v>
      </c>
      <c r="I11" s="63">
        <f t="shared" si="0"/>
        <v>153266099.84999999</v>
      </c>
      <c r="J11" s="74">
        <f t="shared" si="1"/>
        <v>0</v>
      </c>
    </row>
    <row r="12" spans="1:10" s="74" customFormat="1" ht="45" x14ac:dyDescent="0.25">
      <c r="A12" s="100"/>
      <c r="B12" s="100"/>
      <c r="C12" s="100"/>
      <c r="D12" s="66" t="s">
        <v>57</v>
      </c>
      <c r="E12" s="67" t="s">
        <v>67</v>
      </c>
      <c r="F12" s="68" t="s">
        <v>56</v>
      </c>
      <c r="G12" s="68" t="s">
        <v>56</v>
      </c>
      <c r="H12" s="69" t="s">
        <v>67</v>
      </c>
      <c r="I12" s="63">
        <f t="shared" si="0"/>
        <v>1936015.81</v>
      </c>
      <c r="J12" s="74">
        <f t="shared" si="1"/>
        <v>0</v>
      </c>
    </row>
    <row r="13" spans="1:10" s="74" customFormat="1" ht="13.9" customHeight="1" x14ac:dyDescent="0.25">
      <c r="A13" s="95" t="s">
        <v>68</v>
      </c>
      <c r="B13" s="95"/>
      <c r="C13" s="95"/>
      <c r="D13" s="95"/>
      <c r="E13" s="95"/>
      <c r="F13" s="95"/>
      <c r="G13" s="95"/>
      <c r="H13" s="101"/>
      <c r="I13" s="63">
        <f>E13-F13+G13</f>
        <v>0</v>
      </c>
      <c r="J13" s="74">
        <f>H13-I13</f>
        <v>0</v>
      </c>
    </row>
    <row r="14" spans="1:10" s="74" customFormat="1" ht="13.9" customHeight="1" x14ac:dyDescent="0.25">
      <c r="A14" s="73" t="s">
        <v>58</v>
      </c>
      <c r="B14" s="73"/>
      <c r="C14" s="64"/>
      <c r="D14" s="66" t="s">
        <v>59</v>
      </c>
      <c r="E14" s="67" t="s">
        <v>160</v>
      </c>
      <c r="F14" s="68" t="s">
        <v>56</v>
      </c>
      <c r="G14" s="68" t="s">
        <v>161</v>
      </c>
      <c r="H14" s="69" t="s">
        <v>162</v>
      </c>
      <c r="I14" s="63">
        <f t="shared" ref="I14:I23" si="2">E14-F14+G14</f>
        <v>13606007.4</v>
      </c>
      <c r="J14" s="74">
        <f t="shared" ref="J14:J23" si="3">H14-I14</f>
        <v>0</v>
      </c>
    </row>
    <row r="15" spans="1:10" s="74" customFormat="1" ht="30" x14ac:dyDescent="0.25">
      <c r="A15" s="60"/>
      <c r="B15" s="73"/>
      <c r="C15" s="64"/>
      <c r="D15" s="66" t="s">
        <v>74</v>
      </c>
      <c r="E15" s="67" t="s">
        <v>163</v>
      </c>
      <c r="F15" s="68" t="s">
        <v>56</v>
      </c>
      <c r="G15" s="68" t="s">
        <v>161</v>
      </c>
      <c r="H15" s="69" t="s">
        <v>164</v>
      </c>
      <c r="I15" s="63">
        <f t="shared" si="2"/>
        <v>1662618.99</v>
      </c>
      <c r="J15" s="74">
        <f t="shared" si="3"/>
        <v>0</v>
      </c>
    </row>
    <row r="16" spans="1:10" s="74" customFormat="1" x14ac:dyDescent="0.25">
      <c r="A16" s="73"/>
      <c r="B16" s="73" t="s">
        <v>165</v>
      </c>
      <c r="C16" s="64"/>
      <c r="D16" s="66" t="s">
        <v>102</v>
      </c>
      <c r="E16" s="67" t="s">
        <v>56</v>
      </c>
      <c r="F16" s="68" t="s">
        <v>56</v>
      </c>
      <c r="G16" s="68" t="s">
        <v>161</v>
      </c>
      <c r="H16" s="69" t="s">
        <v>161</v>
      </c>
      <c r="I16" s="63">
        <f t="shared" si="2"/>
        <v>679628.99</v>
      </c>
      <c r="J16" s="74">
        <f t="shared" si="3"/>
        <v>0</v>
      </c>
    </row>
    <row r="17" spans="1:10" s="74" customFormat="1" ht="45" x14ac:dyDescent="0.25">
      <c r="A17" s="73"/>
      <c r="B17" s="60"/>
      <c r="C17" s="64"/>
      <c r="D17" s="66" t="s">
        <v>57</v>
      </c>
      <c r="E17" s="67" t="s">
        <v>56</v>
      </c>
      <c r="F17" s="68" t="s">
        <v>56</v>
      </c>
      <c r="G17" s="68" t="s">
        <v>161</v>
      </c>
      <c r="H17" s="69" t="s">
        <v>161</v>
      </c>
      <c r="I17" s="63">
        <f t="shared" si="2"/>
        <v>679628.99</v>
      </c>
      <c r="J17" s="74">
        <f t="shared" si="3"/>
        <v>0</v>
      </c>
    </row>
    <row r="18" spans="1:10" s="74" customFormat="1" ht="45" x14ac:dyDescent="0.25">
      <c r="A18" s="73"/>
      <c r="B18" s="73"/>
      <c r="C18" s="64" t="s">
        <v>166</v>
      </c>
      <c r="D18" s="66" t="s">
        <v>167</v>
      </c>
      <c r="E18" s="67" t="s">
        <v>56</v>
      </c>
      <c r="F18" s="68" t="s">
        <v>56</v>
      </c>
      <c r="G18" s="68" t="s">
        <v>161</v>
      </c>
      <c r="H18" s="69" t="s">
        <v>161</v>
      </c>
      <c r="I18" s="63">
        <f t="shared" si="2"/>
        <v>679628.99</v>
      </c>
      <c r="J18" s="74">
        <f t="shared" si="3"/>
        <v>0</v>
      </c>
    </row>
    <row r="19" spans="1:10" s="74" customFormat="1" ht="13.9" customHeight="1" x14ac:dyDescent="0.25">
      <c r="A19" s="99" t="s">
        <v>68</v>
      </c>
      <c r="B19" s="99"/>
      <c r="C19" s="99"/>
      <c r="D19" s="99"/>
      <c r="E19" s="70" t="s">
        <v>69</v>
      </c>
      <c r="F19" s="71" t="s">
        <v>56</v>
      </c>
      <c r="G19" s="71" t="s">
        <v>161</v>
      </c>
      <c r="H19" s="72" t="s">
        <v>168</v>
      </c>
      <c r="I19" s="63">
        <f t="shared" si="2"/>
        <v>26652194.189999998</v>
      </c>
      <c r="J19" s="74">
        <f t="shared" si="3"/>
        <v>0</v>
      </c>
    </row>
    <row r="20" spans="1:10" s="74" customFormat="1" ht="45" x14ac:dyDescent="0.25">
      <c r="A20" s="100"/>
      <c r="B20" s="100"/>
      <c r="C20" s="100"/>
      <c r="D20" s="66" t="s">
        <v>57</v>
      </c>
      <c r="E20" s="67" t="s">
        <v>70</v>
      </c>
      <c r="F20" s="68" t="s">
        <v>56</v>
      </c>
      <c r="G20" s="68" t="s">
        <v>161</v>
      </c>
      <c r="H20" s="69" t="s">
        <v>169</v>
      </c>
      <c r="I20" s="63">
        <f t="shared" si="2"/>
        <v>5598029.9700000007</v>
      </c>
      <c r="J20" s="74">
        <f t="shared" si="3"/>
        <v>0</v>
      </c>
    </row>
    <row r="21" spans="1:10" s="74" customFormat="1" ht="11.65" customHeight="1" x14ac:dyDescent="0.25">
      <c r="A21" s="93"/>
      <c r="B21" s="93"/>
      <c r="C21" s="93"/>
      <c r="D21" s="93"/>
      <c r="E21" s="93"/>
      <c r="F21" s="93"/>
      <c r="G21" s="93"/>
      <c r="H21" s="94"/>
      <c r="I21" s="63">
        <f t="shared" si="2"/>
        <v>0</v>
      </c>
      <c r="J21" s="74">
        <f t="shared" si="3"/>
        <v>0</v>
      </c>
    </row>
    <row r="22" spans="1:10" s="74" customFormat="1" ht="13.9" customHeight="1" x14ac:dyDescent="0.25">
      <c r="A22" s="95" t="s">
        <v>71</v>
      </c>
      <c r="B22" s="95"/>
      <c r="C22" s="95"/>
      <c r="D22" s="95"/>
      <c r="E22" s="70" t="s">
        <v>170</v>
      </c>
      <c r="F22" s="71" t="s">
        <v>56</v>
      </c>
      <c r="G22" s="71" t="s">
        <v>171</v>
      </c>
      <c r="H22" s="72" t="s">
        <v>172</v>
      </c>
      <c r="I22" s="63">
        <f t="shared" si="2"/>
        <v>179918294.04000002</v>
      </c>
      <c r="J22" s="74">
        <f t="shared" si="3"/>
        <v>0</v>
      </c>
    </row>
    <row r="23" spans="1:10" s="74" customFormat="1" ht="42.75" x14ac:dyDescent="0.25">
      <c r="A23" s="95"/>
      <c r="B23" s="95"/>
      <c r="C23" s="95"/>
      <c r="D23" s="75" t="s">
        <v>57</v>
      </c>
      <c r="E23" s="70" t="s">
        <v>72</v>
      </c>
      <c r="F23" s="71" t="s">
        <v>56</v>
      </c>
      <c r="G23" s="71" t="s">
        <v>161</v>
      </c>
      <c r="H23" s="72" t="s">
        <v>173</v>
      </c>
      <c r="I23" s="63">
        <f t="shared" si="2"/>
        <v>7534045.7800000003</v>
      </c>
      <c r="J23" s="74">
        <f t="shared" si="3"/>
        <v>0</v>
      </c>
    </row>
  </sheetData>
  <mergeCells count="11">
    <mergeCell ref="A21:H21"/>
    <mergeCell ref="A22:D22"/>
    <mergeCell ref="A23:C23"/>
    <mergeCell ref="A2:H2"/>
    <mergeCell ref="A1:H1"/>
    <mergeCell ref="A19:D19"/>
    <mergeCell ref="A20:C20"/>
    <mergeCell ref="A12:C12"/>
    <mergeCell ref="A13:H13"/>
    <mergeCell ref="A11:D11"/>
    <mergeCell ref="A5:H5"/>
  </mergeCells>
  <printOptions horizontalCentered="1"/>
  <pageMargins left="0.35433070866141736" right="0.27559055118110237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1"/>
  <sheetViews>
    <sheetView topLeftCell="A182" workbookViewId="0">
      <selection activeCell="K223" sqref="K223"/>
    </sheetView>
  </sheetViews>
  <sheetFormatPr defaultRowHeight="12.75" x14ac:dyDescent="0.2"/>
  <cols>
    <col min="1" max="3" width="9.140625" style="82"/>
    <col min="4" max="4" width="15.5703125" style="82" customWidth="1"/>
    <col min="5" max="5" width="10.85546875" style="82" customWidth="1"/>
    <col min="6" max="8" width="13.42578125" style="82" bestFit="1" customWidth="1"/>
    <col min="9" max="9" width="12.28515625" style="82" bestFit="1" customWidth="1"/>
    <col min="10" max="10" width="16.140625" style="82" bestFit="1" customWidth="1"/>
    <col min="11" max="12" width="12.28515625" style="82" bestFit="1" customWidth="1"/>
    <col min="13" max="13" width="17.42578125" style="82" customWidth="1"/>
    <col min="14" max="15" width="11.28515625" style="82" bestFit="1" customWidth="1"/>
    <col min="16" max="17" width="12.28515625" style="82" bestFit="1" customWidth="1"/>
    <col min="18" max="18" width="16.7109375" style="82" customWidth="1"/>
    <col min="19" max="19" width="7.7109375" style="82" bestFit="1" customWidth="1"/>
    <col min="20" max="20" width="10.7109375" style="82" customWidth="1"/>
    <col min="21" max="16384" width="9.140625" style="82"/>
  </cols>
  <sheetData>
    <row r="1" spans="1:21" s="1" customFormat="1" ht="17.25" customHeight="1" x14ac:dyDescent="0.25">
      <c r="A1" s="98" t="s">
        <v>197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</row>
    <row r="2" spans="1:21" s="11" customFormat="1" ht="42" customHeight="1" x14ac:dyDescent="0.2">
      <c r="A2" s="108" t="s">
        <v>110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</row>
    <row r="3" spans="1:21" s="10" customFormat="1" ht="9.4" customHeight="1" x14ac:dyDescent="0.2">
      <c r="A3" s="102" t="s">
        <v>1</v>
      </c>
      <c r="B3" s="102" t="s">
        <v>154</v>
      </c>
      <c r="C3" s="102" t="s">
        <v>41</v>
      </c>
      <c r="D3" s="102" t="s">
        <v>42</v>
      </c>
      <c r="E3" s="102"/>
      <c r="F3" s="102" t="s">
        <v>75</v>
      </c>
      <c r="G3" s="102" t="s">
        <v>76</v>
      </c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77"/>
    </row>
    <row r="4" spans="1:21" s="10" customFormat="1" ht="12.75" customHeight="1" x14ac:dyDescent="0.2">
      <c r="A4" s="102"/>
      <c r="B4" s="102"/>
      <c r="C4" s="102"/>
      <c r="D4" s="102"/>
      <c r="E4" s="102"/>
      <c r="F4" s="102"/>
      <c r="G4" s="102" t="s">
        <v>77</v>
      </c>
      <c r="H4" s="102" t="s">
        <v>78</v>
      </c>
      <c r="I4" s="102"/>
      <c r="J4" s="102"/>
      <c r="K4" s="102"/>
      <c r="L4" s="102"/>
      <c r="M4" s="102"/>
      <c r="N4" s="102"/>
      <c r="O4" s="102"/>
      <c r="P4" s="102" t="s">
        <v>79</v>
      </c>
      <c r="Q4" s="102" t="s">
        <v>78</v>
      </c>
      <c r="R4" s="102"/>
      <c r="S4" s="102"/>
      <c r="T4" s="102"/>
      <c r="U4" s="77"/>
    </row>
    <row r="5" spans="1:21" s="10" customFormat="1" ht="2.65" customHeight="1" x14ac:dyDescent="0.2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 t="s">
        <v>80</v>
      </c>
      <c r="R5" s="102" t="s">
        <v>81</v>
      </c>
      <c r="S5" s="102" t="s">
        <v>82</v>
      </c>
      <c r="T5" s="102" t="s">
        <v>83</v>
      </c>
      <c r="U5" s="77"/>
    </row>
    <row r="6" spans="1:21" s="10" customFormat="1" ht="9" customHeight="1" x14ac:dyDescent="0.2">
      <c r="A6" s="102"/>
      <c r="B6" s="102"/>
      <c r="C6" s="102"/>
      <c r="D6" s="102"/>
      <c r="E6" s="102"/>
      <c r="F6" s="102"/>
      <c r="G6" s="102"/>
      <c r="H6" s="102" t="s">
        <v>84</v>
      </c>
      <c r="I6" s="102" t="s">
        <v>78</v>
      </c>
      <c r="J6" s="102"/>
      <c r="K6" s="102" t="s">
        <v>85</v>
      </c>
      <c r="L6" s="102" t="s">
        <v>86</v>
      </c>
      <c r="M6" s="102" t="s">
        <v>87</v>
      </c>
      <c r="N6" s="102" t="s">
        <v>88</v>
      </c>
      <c r="O6" s="102" t="s">
        <v>89</v>
      </c>
      <c r="P6" s="102"/>
      <c r="Q6" s="102"/>
      <c r="R6" s="102"/>
      <c r="S6" s="102"/>
      <c r="T6" s="102"/>
      <c r="U6" s="77"/>
    </row>
    <row r="7" spans="1:21" s="10" customFormat="1" ht="2.65" customHeight="1" x14ac:dyDescent="0.2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 t="s">
        <v>90</v>
      </c>
      <c r="S7" s="102"/>
      <c r="T7" s="102"/>
      <c r="U7" s="77"/>
    </row>
    <row r="8" spans="1:21" s="10" customFormat="1" ht="62.25" customHeight="1" x14ac:dyDescent="0.2">
      <c r="A8" s="102"/>
      <c r="B8" s="102"/>
      <c r="C8" s="102"/>
      <c r="D8" s="102"/>
      <c r="E8" s="102"/>
      <c r="F8" s="102"/>
      <c r="G8" s="102"/>
      <c r="H8" s="102"/>
      <c r="I8" s="78" t="s">
        <v>91</v>
      </c>
      <c r="J8" s="78" t="s">
        <v>92</v>
      </c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77"/>
    </row>
    <row r="9" spans="1:21" s="10" customFormat="1" ht="9.4" customHeight="1" x14ac:dyDescent="0.2">
      <c r="A9" s="78">
        <v>1</v>
      </c>
      <c r="B9" s="78">
        <v>2</v>
      </c>
      <c r="C9" s="78">
        <v>3</v>
      </c>
      <c r="D9" s="102">
        <v>4</v>
      </c>
      <c r="E9" s="102"/>
      <c r="F9" s="78">
        <v>5</v>
      </c>
      <c r="G9" s="78">
        <v>6</v>
      </c>
      <c r="H9" s="78">
        <v>7</v>
      </c>
      <c r="I9" s="78">
        <v>8</v>
      </c>
      <c r="J9" s="78">
        <v>9</v>
      </c>
      <c r="K9" s="78">
        <v>10</v>
      </c>
      <c r="L9" s="78">
        <v>11</v>
      </c>
      <c r="M9" s="78">
        <v>12</v>
      </c>
      <c r="N9" s="78">
        <v>13</v>
      </c>
      <c r="O9" s="78">
        <v>14</v>
      </c>
      <c r="P9" s="78">
        <v>15</v>
      </c>
      <c r="Q9" s="78">
        <v>16</v>
      </c>
      <c r="R9" s="78">
        <v>17</v>
      </c>
      <c r="S9" s="78">
        <v>18</v>
      </c>
      <c r="T9" s="78">
        <v>19</v>
      </c>
      <c r="U9" s="77"/>
    </row>
    <row r="10" spans="1:21" s="10" customFormat="1" ht="21.75" customHeight="1" x14ac:dyDescent="0.2">
      <c r="A10" s="102">
        <v>600</v>
      </c>
      <c r="B10" s="102"/>
      <c r="C10" s="103" t="s">
        <v>93</v>
      </c>
      <c r="D10" s="103"/>
      <c r="E10" s="79" t="s">
        <v>94</v>
      </c>
      <c r="F10" s="80">
        <v>21300620.629999999</v>
      </c>
      <c r="G10" s="80">
        <v>8986861.5</v>
      </c>
      <c r="H10" s="80">
        <v>8486861.5</v>
      </c>
      <c r="I10" s="80">
        <v>20000</v>
      </c>
      <c r="J10" s="80">
        <v>8466861.5</v>
      </c>
      <c r="K10" s="80">
        <v>500000</v>
      </c>
      <c r="L10" s="80">
        <v>0</v>
      </c>
      <c r="M10" s="80">
        <v>0</v>
      </c>
      <c r="N10" s="80">
        <v>0</v>
      </c>
      <c r="O10" s="80">
        <v>0</v>
      </c>
      <c r="P10" s="80">
        <v>12313759.130000001</v>
      </c>
      <c r="Q10" s="80">
        <v>12313759.130000001</v>
      </c>
      <c r="R10" s="80">
        <v>1662171.32</v>
      </c>
      <c r="S10" s="80">
        <v>0</v>
      </c>
      <c r="T10" s="80">
        <v>0</v>
      </c>
      <c r="U10" s="77"/>
    </row>
    <row r="11" spans="1:21" s="10" customFormat="1" x14ac:dyDescent="0.2">
      <c r="A11" s="102"/>
      <c r="B11" s="102"/>
      <c r="C11" s="103"/>
      <c r="D11" s="103"/>
      <c r="E11" s="79" t="s">
        <v>95</v>
      </c>
      <c r="F11" s="80">
        <v>-1290371.01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0</v>
      </c>
      <c r="O11" s="80">
        <v>0</v>
      </c>
      <c r="P11" s="80">
        <v>-1290371.01</v>
      </c>
      <c r="Q11" s="80">
        <v>-1290371.01</v>
      </c>
      <c r="R11" s="80">
        <v>0</v>
      </c>
      <c r="S11" s="80">
        <v>0</v>
      </c>
      <c r="T11" s="80">
        <v>0</v>
      </c>
      <c r="U11" s="77"/>
    </row>
    <row r="12" spans="1:21" s="10" customFormat="1" x14ac:dyDescent="0.2">
      <c r="A12" s="102"/>
      <c r="B12" s="102"/>
      <c r="C12" s="103"/>
      <c r="D12" s="103"/>
      <c r="E12" s="79" t="s">
        <v>96</v>
      </c>
      <c r="F12" s="80">
        <v>1510000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1510000</v>
      </c>
      <c r="Q12" s="80">
        <v>1510000</v>
      </c>
      <c r="R12" s="80">
        <v>0</v>
      </c>
      <c r="S12" s="80">
        <v>0</v>
      </c>
      <c r="T12" s="80">
        <v>0</v>
      </c>
      <c r="U12" s="77"/>
    </row>
    <row r="13" spans="1:21" s="10" customFormat="1" ht="13.5" thickBot="1" x14ac:dyDescent="0.25">
      <c r="A13" s="102"/>
      <c r="B13" s="102"/>
      <c r="C13" s="103"/>
      <c r="D13" s="103"/>
      <c r="E13" s="79" t="s">
        <v>97</v>
      </c>
      <c r="F13" s="80">
        <v>21520249.620000001</v>
      </c>
      <c r="G13" s="80">
        <v>8986861.5</v>
      </c>
      <c r="H13" s="80">
        <v>8486861.5</v>
      </c>
      <c r="I13" s="80">
        <v>20000</v>
      </c>
      <c r="J13" s="80">
        <v>8466861.5</v>
      </c>
      <c r="K13" s="80">
        <v>500000</v>
      </c>
      <c r="L13" s="80">
        <v>0</v>
      </c>
      <c r="M13" s="80">
        <v>0</v>
      </c>
      <c r="N13" s="80">
        <v>0</v>
      </c>
      <c r="O13" s="80">
        <v>0</v>
      </c>
      <c r="P13" s="80">
        <v>12533388.119999999</v>
      </c>
      <c r="Q13" s="80">
        <v>12533388.119999999</v>
      </c>
      <c r="R13" s="80">
        <v>1662171.32</v>
      </c>
      <c r="S13" s="80">
        <v>0</v>
      </c>
      <c r="T13" s="80">
        <v>0</v>
      </c>
      <c r="U13" s="77"/>
    </row>
    <row r="14" spans="1:21" s="10" customFormat="1" ht="13.5" thickBot="1" x14ac:dyDescent="0.25">
      <c r="A14" s="104"/>
      <c r="B14" s="104">
        <v>60016</v>
      </c>
      <c r="C14" s="106" t="s">
        <v>175</v>
      </c>
      <c r="D14" s="106"/>
      <c r="E14" s="53" t="s">
        <v>94</v>
      </c>
      <c r="F14" s="12">
        <v>15751587.810000001</v>
      </c>
      <c r="G14" s="12">
        <v>5180000</v>
      </c>
      <c r="H14" s="12">
        <v>5180000</v>
      </c>
      <c r="I14" s="12">
        <v>20000</v>
      </c>
      <c r="J14" s="12">
        <v>5160000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10571587.810000001</v>
      </c>
      <c r="Q14" s="12">
        <v>10571587.810000001</v>
      </c>
      <c r="R14" s="12">
        <v>0</v>
      </c>
      <c r="S14" s="12">
        <v>0</v>
      </c>
      <c r="T14" s="80">
        <v>0</v>
      </c>
      <c r="U14" s="77"/>
    </row>
    <row r="15" spans="1:21" s="10" customFormat="1" ht="13.5" thickBot="1" x14ac:dyDescent="0.25">
      <c r="A15" s="104"/>
      <c r="B15" s="104"/>
      <c r="C15" s="106"/>
      <c r="D15" s="106"/>
      <c r="E15" s="79" t="s">
        <v>95</v>
      </c>
      <c r="F15" s="80">
        <v>-1290371.01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-1290371.01</v>
      </c>
      <c r="Q15" s="80">
        <v>-1290371.01</v>
      </c>
      <c r="R15" s="80">
        <v>0</v>
      </c>
      <c r="S15" s="80">
        <v>0</v>
      </c>
      <c r="T15" s="80">
        <v>0</v>
      </c>
      <c r="U15" s="77"/>
    </row>
    <row r="16" spans="1:21" s="10" customFormat="1" ht="13.5" thickBot="1" x14ac:dyDescent="0.25">
      <c r="A16" s="104"/>
      <c r="B16" s="104"/>
      <c r="C16" s="106"/>
      <c r="D16" s="106"/>
      <c r="E16" s="79" t="s">
        <v>96</v>
      </c>
      <c r="F16" s="80">
        <v>1510000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0">
        <v>1510000</v>
      </c>
      <c r="Q16" s="80">
        <v>1510000</v>
      </c>
      <c r="R16" s="80">
        <v>0</v>
      </c>
      <c r="S16" s="80">
        <v>0</v>
      </c>
      <c r="T16" s="80">
        <v>0</v>
      </c>
      <c r="U16" s="77"/>
    </row>
    <row r="17" spans="1:21" s="10" customFormat="1" ht="13.5" thickBot="1" x14ac:dyDescent="0.25">
      <c r="A17" s="104"/>
      <c r="B17" s="104"/>
      <c r="C17" s="106"/>
      <c r="D17" s="106"/>
      <c r="E17" s="79" t="s">
        <v>97</v>
      </c>
      <c r="F17" s="80">
        <v>15971216.800000001</v>
      </c>
      <c r="G17" s="80">
        <v>5180000</v>
      </c>
      <c r="H17" s="80">
        <v>5180000</v>
      </c>
      <c r="I17" s="80">
        <v>20000</v>
      </c>
      <c r="J17" s="80">
        <v>5160000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80">
        <v>10791216.800000001</v>
      </c>
      <c r="Q17" s="80">
        <v>10791216.800000001</v>
      </c>
      <c r="R17" s="80">
        <v>0</v>
      </c>
      <c r="S17" s="80">
        <v>0</v>
      </c>
      <c r="T17" s="80">
        <v>0</v>
      </c>
      <c r="U17" s="77"/>
    </row>
    <row r="18" spans="1:21" s="10" customFormat="1" ht="13.5" thickBot="1" x14ac:dyDescent="0.25">
      <c r="A18" s="104"/>
      <c r="B18" s="104"/>
      <c r="C18" s="104">
        <v>6050</v>
      </c>
      <c r="D18" s="106" t="s">
        <v>99</v>
      </c>
      <c r="E18" s="53" t="s">
        <v>94</v>
      </c>
      <c r="F18" s="12">
        <v>8831587.8100000005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8831587.8100000005</v>
      </c>
      <c r="Q18" s="12">
        <v>8831587.8100000005</v>
      </c>
      <c r="R18" s="12">
        <v>0</v>
      </c>
      <c r="S18" s="12">
        <v>0</v>
      </c>
      <c r="T18" s="80">
        <v>0</v>
      </c>
      <c r="U18" s="77"/>
    </row>
    <row r="19" spans="1:21" s="10" customFormat="1" ht="13.5" thickBot="1" x14ac:dyDescent="0.25">
      <c r="A19" s="104"/>
      <c r="B19" s="104"/>
      <c r="C19" s="104"/>
      <c r="D19" s="106"/>
      <c r="E19" s="79" t="s">
        <v>95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  <c r="S19" s="80">
        <v>0</v>
      </c>
      <c r="T19" s="80">
        <v>0</v>
      </c>
      <c r="U19" s="77"/>
    </row>
    <row r="20" spans="1:21" s="10" customFormat="1" ht="13.5" thickBot="1" x14ac:dyDescent="0.25">
      <c r="A20" s="104"/>
      <c r="B20" s="104"/>
      <c r="C20" s="104"/>
      <c r="D20" s="106"/>
      <c r="E20" s="79" t="s">
        <v>96</v>
      </c>
      <c r="F20" s="80">
        <v>1510000</v>
      </c>
      <c r="G20" s="80">
        <v>0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1510000</v>
      </c>
      <c r="Q20" s="80">
        <v>1510000</v>
      </c>
      <c r="R20" s="80">
        <v>0</v>
      </c>
      <c r="S20" s="80">
        <v>0</v>
      </c>
      <c r="T20" s="80">
        <v>0</v>
      </c>
      <c r="U20" s="77"/>
    </row>
    <row r="21" spans="1:21" s="10" customFormat="1" ht="13.5" thickBot="1" x14ac:dyDescent="0.25">
      <c r="A21" s="104"/>
      <c r="B21" s="104"/>
      <c r="C21" s="104"/>
      <c r="D21" s="106"/>
      <c r="E21" s="79" t="s">
        <v>97</v>
      </c>
      <c r="F21" s="80">
        <v>10341587.810000001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10341587.810000001</v>
      </c>
      <c r="Q21" s="80">
        <v>10341587.810000001</v>
      </c>
      <c r="R21" s="80">
        <v>0</v>
      </c>
      <c r="S21" s="80">
        <v>0</v>
      </c>
      <c r="T21" s="80">
        <v>0</v>
      </c>
      <c r="U21" s="77"/>
    </row>
    <row r="22" spans="1:21" s="10" customFormat="1" ht="36" customHeight="1" thickBot="1" x14ac:dyDescent="0.25">
      <c r="A22" s="104"/>
      <c r="B22" s="104"/>
      <c r="C22" s="104">
        <v>6620</v>
      </c>
      <c r="D22" s="105" t="s">
        <v>176</v>
      </c>
      <c r="E22" s="53" t="s">
        <v>94</v>
      </c>
      <c r="F22" s="12">
        <v>1740000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1740000</v>
      </c>
      <c r="Q22" s="12">
        <v>1740000</v>
      </c>
      <c r="R22" s="12">
        <v>0</v>
      </c>
      <c r="S22" s="12">
        <v>0</v>
      </c>
      <c r="T22" s="80">
        <v>0</v>
      </c>
      <c r="U22" s="77"/>
    </row>
    <row r="23" spans="1:21" s="10" customFormat="1" ht="36" customHeight="1" thickBot="1" x14ac:dyDescent="0.25">
      <c r="A23" s="104"/>
      <c r="B23" s="104"/>
      <c r="C23" s="104"/>
      <c r="D23" s="105"/>
      <c r="E23" s="79" t="s">
        <v>95</v>
      </c>
      <c r="F23" s="80">
        <v>-1290371.01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-1290371.01</v>
      </c>
      <c r="Q23" s="80">
        <v>-1290371.01</v>
      </c>
      <c r="R23" s="80">
        <v>0</v>
      </c>
      <c r="S23" s="80">
        <v>0</v>
      </c>
      <c r="T23" s="80">
        <v>0</v>
      </c>
      <c r="U23" s="77"/>
    </row>
    <row r="24" spans="1:21" s="10" customFormat="1" ht="36" customHeight="1" thickBot="1" x14ac:dyDescent="0.25">
      <c r="A24" s="104"/>
      <c r="B24" s="104"/>
      <c r="C24" s="104"/>
      <c r="D24" s="105"/>
      <c r="E24" s="79" t="s">
        <v>96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77"/>
    </row>
    <row r="25" spans="1:21" s="10" customFormat="1" ht="36" customHeight="1" x14ac:dyDescent="0.2">
      <c r="A25" s="104"/>
      <c r="B25" s="104"/>
      <c r="C25" s="104"/>
      <c r="D25" s="105"/>
      <c r="E25" s="79" t="s">
        <v>97</v>
      </c>
      <c r="F25" s="80">
        <v>449628.99</v>
      </c>
      <c r="G25" s="80">
        <v>0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v>0</v>
      </c>
      <c r="O25" s="80">
        <v>0</v>
      </c>
      <c r="P25" s="80">
        <v>449628.99</v>
      </c>
      <c r="Q25" s="80">
        <v>449628.99</v>
      </c>
      <c r="R25" s="80">
        <v>0</v>
      </c>
      <c r="S25" s="80">
        <v>0</v>
      </c>
      <c r="T25" s="80">
        <v>0</v>
      </c>
      <c r="U25" s="77"/>
    </row>
    <row r="26" spans="1:21" s="10" customFormat="1" x14ac:dyDescent="0.2">
      <c r="A26" s="102">
        <v>700</v>
      </c>
      <c r="B26" s="102"/>
      <c r="C26" s="103" t="s">
        <v>177</v>
      </c>
      <c r="D26" s="103"/>
      <c r="E26" s="79" t="s">
        <v>94</v>
      </c>
      <c r="F26" s="80">
        <v>7846829</v>
      </c>
      <c r="G26" s="80">
        <v>6346829</v>
      </c>
      <c r="H26" s="80">
        <v>6346829</v>
      </c>
      <c r="I26" s="80">
        <v>0</v>
      </c>
      <c r="J26" s="80">
        <v>6346829</v>
      </c>
      <c r="K26" s="80">
        <v>0</v>
      </c>
      <c r="L26" s="80">
        <v>0</v>
      </c>
      <c r="M26" s="80">
        <v>0</v>
      </c>
      <c r="N26" s="80">
        <v>0</v>
      </c>
      <c r="O26" s="80">
        <v>0</v>
      </c>
      <c r="P26" s="80">
        <v>1500000</v>
      </c>
      <c r="Q26" s="80">
        <v>1500000</v>
      </c>
      <c r="R26" s="80">
        <v>0</v>
      </c>
      <c r="S26" s="80">
        <v>0</v>
      </c>
      <c r="T26" s="80">
        <v>0</v>
      </c>
      <c r="U26" s="77"/>
    </row>
    <row r="27" spans="1:21" s="10" customFormat="1" x14ac:dyDescent="0.2">
      <c r="A27" s="102"/>
      <c r="B27" s="102"/>
      <c r="C27" s="103"/>
      <c r="D27" s="103"/>
      <c r="E27" s="79" t="s">
        <v>95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77"/>
    </row>
    <row r="28" spans="1:21" s="10" customFormat="1" x14ac:dyDescent="0.2">
      <c r="A28" s="102"/>
      <c r="B28" s="102"/>
      <c r="C28" s="103"/>
      <c r="D28" s="103"/>
      <c r="E28" s="79" t="s">
        <v>96</v>
      </c>
      <c r="F28" s="80">
        <v>400000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400000</v>
      </c>
      <c r="Q28" s="80">
        <v>400000</v>
      </c>
      <c r="R28" s="80">
        <v>0</v>
      </c>
      <c r="S28" s="80">
        <v>0</v>
      </c>
      <c r="T28" s="80">
        <v>0</v>
      </c>
      <c r="U28" s="77"/>
    </row>
    <row r="29" spans="1:21" s="10" customFormat="1" ht="13.5" thickBot="1" x14ac:dyDescent="0.25">
      <c r="A29" s="102"/>
      <c r="B29" s="102"/>
      <c r="C29" s="103"/>
      <c r="D29" s="103"/>
      <c r="E29" s="79" t="s">
        <v>97</v>
      </c>
      <c r="F29" s="80">
        <v>8246829</v>
      </c>
      <c r="G29" s="80">
        <v>6346829</v>
      </c>
      <c r="H29" s="80">
        <v>6346829</v>
      </c>
      <c r="I29" s="80">
        <v>0</v>
      </c>
      <c r="J29" s="80">
        <v>6346829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1900000</v>
      </c>
      <c r="Q29" s="80">
        <v>1900000</v>
      </c>
      <c r="R29" s="80">
        <v>0</v>
      </c>
      <c r="S29" s="80">
        <v>0</v>
      </c>
      <c r="T29" s="80">
        <v>0</v>
      </c>
      <c r="U29" s="77"/>
    </row>
    <row r="30" spans="1:21" s="10" customFormat="1" ht="13.5" thickBot="1" x14ac:dyDescent="0.25">
      <c r="A30" s="104"/>
      <c r="B30" s="104">
        <v>70005</v>
      </c>
      <c r="C30" s="106" t="s">
        <v>178</v>
      </c>
      <c r="D30" s="106"/>
      <c r="E30" s="53" t="s">
        <v>94</v>
      </c>
      <c r="F30" s="12">
        <v>2546829</v>
      </c>
      <c r="G30" s="12">
        <v>1046829</v>
      </c>
      <c r="H30" s="12">
        <v>1046829</v>
      </c>
      <c r="I30" s="12">
        <v>0</v>
      </c>
      <c r="J30" s="12">
        <v>1046829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1500000</v>
      </c>
      <c r="Q30" s="12">
        <v>1500000</v>
      </c>
      <c r="R30" s="12">
        <v>0</v>
      </c>
      <c r="S30" s="12">
        <v>0</v>
      </c>
      <c r="T30" s="80">
        <v>0</v>
      </c>
      <c r="U30" s="77"/>
    </row>
    <row r="31" spans="1:21" s="10" customFormat="1" ht="13.5" thickBot="1" x14ac:dyDescent="0.25">
      <c r="A31" s="104"/>
      <c r="B31" s="104"/>
      <c r="C31" s="106"/>
      <c r="D31" s="106"/>
      <c r="E31" s="79" t="s">
        <v>95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77"/>
    </row>
    <row r="32" spans="1:21" s="10" customFormat="1" ht="13.5" thickBot="1" x14ac:dyDescent="0.25">
      <c r="A32" s="104"/>
      <c r="B32" s="104"/>
      <c r="C32" s="106"/>
      <c r="D32" s="106"/>
      <c r="E32" s="79" t="s">
        <v>96</v>
      </c>
      <c r="F32" s="80">
        <v>400000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400000</v>
      </c>
      <c r="Q32" s="80">
        <v>400000</v>
      </c>
      <c r="R32" s="80">
        <v>0</v>
      </c>
      <c r="S32" s="80">
        <v>0</v>
      </c>
      <c r="T32" s="80">
        <v>0</v>
      </c>
      <c r="U32" s="77"/>
    </row>
    <row r="33" spans="1:21" s="10" customFormat="1" ht="13.5" thickBot="1" x14ac:dyDescent="0.25">
      <c r="A33" s="104"/>
      <c r="B33" s="104"/>
      <c r="C33" s="106"/>
      <c r="D33" s="106"/>
      <c r="E33" s="79" t="s">
        <v>97</v>
      </c>
      <c r="F33" s="80">
        <v>2946829</v>
      </c>
      <c r="G33" s="80">
        <v>1046829</v>
      </c>
      <c r="H33" s="80">
        <v>1046829</v>
      </c>
      <c r="I33" s="80">
        <v>0</v>
      </c>
      <c r="J33" s="80">
        <v>1046829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1900000</v>
      </c>
      <c r="Q33" s="80">
        <v>1900000</v>
      </c>
      <c r="R33" s="80">
        <v>0</v>
      </c>
      <c r="S33" s="80">
        <v>0</v>
      </c>
      <c r="T33" s="80">
        <v>0</v>
      </c>
      <c r="U33" s="77"/>
    </row>
    <row r="34" spans="1:21" s="10" customFormat="1" ht="13.5" thickBot="1" x14ac:dyDescent="0.25">
      <c r="A34" s="104"/>
      <c r="B34" s="104"/>
      <c r="C34" s="104">
        <v>6060</v>
      </c>
      <c r="D34" s="106" t="s">
        <v>179</v>
      </c>
      <c r="E34" s="53" t="s">
        <v>94</v>
      </c>
      <c r="F34" s="12">
        <v>1500000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1500000</v>
      </c>
      <c r="Q34" s="12">
        <v>1500000</v>
      </c>
      <c r="R34" s="12">
        <v>0</v>
      </c>
      <c r="S34" s="12">
        <v>0</v>
      </c>
      <c r="T34" s="80">
        <v>0</v>
      </c>
      <c r="U34" s="77"/>
    </row>
    <row r="35" spans="1:21" s="10" customFormat="1" ht="13.5" thickBot="1" x14ac:dyDescent="0.25">
      <c r="A35" s="104"/>
      <c r="B35" s="104"/>
      <c r="C35" s="104"/>
      <c r="D35" s="106"/>
      <c r="E35" s="79" t="s">
        <v>95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77"/>
    </row>
    <row r="36" spans="1:21" s="10" customFormat="1" ht="13.5" thickBot="1" x14ac:dyDescent="0.25">
      <c r="A36" s="104"/>
      <c r="B36" s="104"/>
      <c r="C36" s="104"/>
      <c r="D36" s="106"/>
      <c r="E36" s="79" t="s">
        <v>96</v>
      </c>
      <c r="F36" s="80">
        <v>400000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400000</v>
      </c>
      <c r="Q36" s="80">
        <v>400000</v>
      </c>
      <c r="R36" s="80">
        <v>0</v>
      </c>
      <c r="S36" s="80">
        <v>0</v>
      </c>
      <c r="T36" s="80">
        <v>0</v>
      </c>
      <c r="U36" s="77"/>
    </row>
    <row r="37" spans="1:21" s="10" customFormat="1" x14ac:dyDescent="0.2">
      <c r="A37" s="104"/>
      <c r="B37" s="104"/>
      <c r="C37" s="104"/>
      <c r="D37" s="106"/>
      <c r="E37" s="79" t="s">
        <v>97</v>
      </c>
      <c r="F37" s="80">
        <v>1900000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1900000</v>
      </c>
      <c r="Q37" s="80">
        <v>1900000</v>
      </c>
      <c r="R37" s="80">
        <v>0</v>
      </c>
      <c r="S37" s="80">
        <v>0</v>
      </c>
      <c r="T37" s="80">
        <v>0</v>
      </c>
      <c r="U37" s="77"/>
    </row>
    <row r="38" spans="1:21" s="10" customFormat="1" x14ac:dyDescent="0.2">
      <c r="A38" s="102">
        <v>750</v>
      </c>
      <c r="B38" s="102"/>
      <c r="C38" s="103" t="s">
        <v>100</v>
      </c>
      <c r="D38" s="103"/>
      <c r="E38" s="79" t="s">
        <v>94</v>
      </c>
      <c r="F38" s="80">
        <v>16430407.189999999</v>
      </c>
      <c r="G38" s="80">
        <v>14822010.24</v>
      </c>
      <c r="H38" s="80">
        <v>13163067.24</v>
      </c>
      <c r="I38" s="80">
        <v>10290948.619999999</v>
      </c>
      <c r="J38" s="80">
        <v>2872118.62</v>
      </c>
      <c r="K38" s="80">
        <v>0</v>
      </c>
      <c r="L38" s="80">
        <v>380300</v>
      </c>
      <c r="M38" s="80">
        <v>1278643</v>
      </c>
      <c r="N38" s="80">
        <v>0</v>
      </c>
      <c r="O38" s="80">
        <v>0</v>
      </c>
      <c r="P38" s="80">
        <v>1608396.95</v>
      </c>
      <c r="Q38" s="80">
        <v>1608396.95</v>
      </c>
      <c r="R38" s="80">
        <v>1008600</v>
      </c>
      <c r="S38" s="80">
        <v>0</v>
      </c>
      <c r="T38" s="80">
        <v>0</v>
      </c>
      <c r="U38" s="77"/>
    </row>
    <row r="39" spans="1:21" s="10" customFormat="1" x14ac:dyDescent="0.2">
      <c r="A39" s="102"/>
      <c r="B39" s="102"/>
      <c r="C39" s="103"/>
      <c r="D39" s="103"/>
      <c r="E39" s="79" t="s">
        <v>95</v>
      </c>
      <c r="F39" s="80">
        <v>-1000</v>
      </c>
      <c r="G39" s="80">
        <v>-1000</v>
      </c>
      <c r="H39" s="80">
        <v>-1000</v>
      </c>
      <c r="I39" s="80">
        <v>0</v>
      </c>
      <c r="J39" s="80">
        <v>-1000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77"/>
    </row>
    <row r="40" spans="1:21" s="10" customFormat="1" x14ac:dyDescent="0.2">
      <c r="A40" s="102"/>
      <c r="B40" s="102"/>
      <c r="C40" s="103"/>
      <c r="D40" s="103"/>
      <c r="E40" s="79" t="s">
        <v>96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77"/>
    </row>
    <row r="41" spans="1:21" s="10" customFormat="1" ht="13.5" thickBot="1" x14ac:dyDescent="0.25">
      <c r="A41" s="102"/>
      <c r="B41" s="102"/>
      <c r="C41" s="103"/>
      <c r="D41" s="103"/>
      <c r="E41" s="79" t="s">
        <v>97</v>
      </c>
      <c r="F41" s="80">
        <v>16429407.189999999</v>
      </c>
      <c r="G41" s="80">
        <v>14821010.24</v>
      </c>
      <c r="H41" s="80">
        <v>13162067.24</v>
      </c>
      <c r="I41" s="80">
        <v>10290948.619999999</v>
      </c>
      <c r="J41" s="80">
        <v>2871118.62</v>
      </c>
      <c r="K41" s="80">
        <v>0</v>
      </c>
      <c r="L41" s="80">
        <v>380300</v>
      </c>
      <c r="M41" s="80">
        <v>1278643</v>
      </c>
      <c r="N41" s="80">
        <v>0</v>
      </c>
      <c r="O41" s="80">
        <v>0</v>
      </c>
      <c r="P41" s="80">
        <v>1608396.95</v>
      </c>
      <c r="Q41" s="80">
        <v>1608396.95</v>
      </c>
      <c r="R41" s="80">
        <v>1008600</v>
      </c>
      <c r="S41" s="80">
        <v>0</v>
      </c>
      <c r="T41" s="80">
        <v>0</v>
      </c>
      <c r="U41" s="77"/>
    </row>
    <row r="42" spans="1:21" s="10" customFormat="1" ht="13.5" thickBot="1" x14ac:dyDescent="0.25">
      <c r="A42" s="104"/>
      <c r="B42" s="104">
        <v>75023</v>
      </c>
      <c r="C42" s="106" t="s">
        <v>180</v>
      </c>
      <c r="D42" s="106"/>
      <c r="E42" s="53" t="s">
        <v>94</v>
      </c>
      <c r="F42" s="12">
        <v>11925000.449999999</v>
      </c>
      <c r="G42" s="12">
        <v>10595198.5</v>
      </c>
      <c r="H42" s="12">
        <v>9637403.5</v>
      </c>
      <c r="I42" s="12">
        <v>8242133.6200000001</v>
      </c>
      <c r="J42" s="12">
        <v>1395269.88</v>
      </c>
      <c r="K42" s="12">
        <v>0</v>
      </c>
      <c r="L42" s="12">
        <v>15000</v>
      </c>
      <c r="M42" s="12">
        <v>942795</v>
      </c>
      <c r="N42" s="12">
        <v>0</v>
      </c>
      <c r="O42" s="12">
        <v>0</v>
      </c>
      <c r="P42" s="12">
        <v>1329801.95</v>
      </c>
      <c r="Q42" s="12">
        <v>1329801.95</v>
      </c>
      <c r="R42" s="12">
        <v>730005</v>
      </c>
      <c r="S42" s="12">
        <v>0</v>
      </c>
      <c r="T42" s="80">
        <v>0</v>
      </c>
      <c r="U42" s="77"/>
    </row>
    <row r="43" spans="1:21" s="10" customFormat="1" ht="13.5" thickBot="1" x14ac:dyDescent="0.25">
      <c r="A43" s="104"/>
      <c r="B43" s="104"/>
      <c r="C43" s="106"/>
      <c r="D43" s="106"/>
      <c r="E43" s="79" t="s">
        <v>95</v>
      </c>
      <c r="F43" s="80">
        <v>-1000</v>
      </c>
      <c r="G43" s="80">
        <v>-1000</v>
      </c>
      <c r="H43" s="80">
        <v>-1000</v>
      </c>
      <c r="I43" s="80">
        <v>0</v>
      </c>
      <c r="J43" s="80">
        <v>-1000</v>
      </c>
      <c r="K43" s="80">
        <v>0</v>
      </c>
      <c r="L43" s="80">
        <v>0</v>
      </c>
      <c r="M43" s="80">
        <v>0</v>
      </c>
      <c r="N43" s="80">
        <v>0</v>
      </c>
      <c r="O43" s="80">
        <v>0</v>
      </c>
      <c r="P43" s="80">
        <v>0</v>
      </c>
      <c r="Q43" s="80">
        <v>0</v>
      </c>
      <c r="R43" s="80">
        <v>0</v>
      </c>
      <c r="S43" s="80">
        <v>0</v>
      </c>
      <c r="T43" s="80">
        <v>0</v>
      </c>
      <c r="U43" s="77"/>
    </row>
    <row r="44" spans="1:21" s="10" customFormat="1" ht="13.5" thickBot="1" x14ac:dyDescent="0.25">
      <c r="A44" s="104"/>
      <c r="B44" s="104"/>
      <c r="C44" s="106"/>
      <c r="D44" s="106"/>
      <c r="E44" s="79" t="s">
        <v>96</v>
      </c>
      <c r="F44" s="80">
        <v>0</v>
      </c>
      <c r="G44" s="80">
        <v>0</v>
      </c>
      <c r="H44" s="80">
        <v>0</v>
      </c>
      <c r="I44" s="80">
        <v>0</v>
      </c>
      <c r="J44" s="80">
        <v>0</v>
      </c>
      <c r="K44" s="80">
        <v>0</v>
      </c>
      <c r="L44" s="80">
        <v>0</v>
      </c>
      <c r="M44" s="80">
        <v>0</v>
      </c>
      <c r="N44" s="80">
        <v>0</v>
      </c>
      <c r="O44" s="80">
        <v>0</v>
      </c>
      <c r="P44" s="80">
        <v>0</v>
      </c>
      <c r="Q44" s="80">
        <v>0</v>
      </c>
      <c r="R44" s="80">
        <v>0</v>
      </c>
      <c r="S44" s="80">
        <v>0</v>
      </c>
      <c r="T44" s="80">
        <v>0</v>
      </c>
      <c r="U44" s="77"/>
    </row>
    <row r="45" spans="1:21" s="10" customFormat="1" ht="13.5" thickBot="1" x14ac:dyDescent="0.25">
      <c r="A45" s="104"/>
      <c r="B45" s="104"/>
      <c r="C45" s="106"/>
      <c r="D45" s="106"/>
      <c r="E45" s="79" t="s">
        <v>97</v>
      </c>
      <c r="F45" s="80">
        <v>11924000.449999999</v>
      </c>
      <c r="G45" s="80">
        <v>10594198.5</v>
      </c>
      <c r="H45" s="80">
        <v>9636403.5</v>
      </c>
      <c r="I45" s="80">
        <v>8242133.6200000001</v>
      </c>
      <c r="J45" s="80">
        <v>1394269.88</v>
      </c>
      <c r="K45" s="80">
        <v>0</v>
      </c>
      <c r="L45" s="80">
        <v>15000</v>
      </c>
      <c r="M45" s="80">
        <v>942795</v>
      </c>
      <c r="N45" s="80">
        <v>0</v>
      </c>
      <c r="O45" s="80">
        <v>0</v>
      </c>
      <c r="P45" s="80">
        <v>1329801.95</v>
      </c>
      <c r="Q45" s="80">
        <v>1329801.95</v>
      </c>
      <c r="R45" s="80">
        <v>730005</v>
      </c>
      <c r="S45" s="80">
        <v>0</v>
      </c>
      <c r="T45" s="80">
        <v>0</v>
      </c>
      <c r="U45" s="77"/>
    </row>
    <row r="46" spans="1:21" s="10" customFormat="1" ht="13.5" thickBot="1" x14ac:dyDescent="0.25">
      <c r="A46" s="104"/>
      <c r="B46" s="104"/>
      <c r="C46" s="104">
        <v>4270</v>
      </c>
      <c r="D46" s="106" t="s">
        <v>181</v>
      </c>
      <c r="E46" s="53" t="s">
        <v>94</v>
      </c>
      <c r="F46" s="12">
        <v>20000</v>
      </c>
      <c r="G46" s="12">
        <v>20000</v>
      </c>
      <c r="H46" s="12">
        <v>20000</v>
      </c>
      <c r="I46" s="12">
        <v>0</v>
      </c>
      <c r="J46" s="12">
        <v>20000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80">
        <v>0</v>
      </c>
      <c r="U46" s="77"/>
    </row>
    <row r="47" spans="1:21" s="10" customFormat="1" ht="13.5" thickBot="1" x14ac:dyDescent="0.25">
      <c r="A47" s="104"/>
      <c r="B47" s="104"/>
      <c r="C47" s="104"/>
      <c r="D47" s="106"/>
      <c r="E47" s="79" t="s">
        <v>95</v>
      </c>
      <c r="F47" s="80">
        <v>-1000</v>
      </c>
      <c r="G47" s="80">
        <v>-1000</v>
      </c>
      <c r="H47" s="80">
        <v>-1000</v>
      </c>
      <c r="I47" s="80">
        <v>0</v>
      </c>
      <c r="J47" s="80">
        <v>-1000</v>
      </c>
      <c r="K47" s="80">
        <v>0</v>
      </c>
      <c r="L47" s="80">
        <v>0</v>
      </c>
      <c r="M47" s="80">
        <v>0</v>
      </c>
      <c r="N47" s="80">
        <v>0</v>
      </c>
      <c r="O47" s="80">
        <v>0</v>
      </c>
      <c r="P47" s="80">
        <v>0</v>
      </c>
      <c r="Q47" s="80">
        <v>0</v>
      </c>
      <c r="R47" s="80">
        <v>0</v>
      </c>
      <c r="S47" s="80">
        <v>0</v>
      </c>
      <c r="T47" s="80">
        <v>0</v>
      </c>
      <c r="U47" s="77"/>
    </row>
    <row r="48" spans="1:21" s="10" customFormat="1" ht="13.5" thickBot="1" x14ac:dyDescent="0.25">
      <c r="A48" s="104"/>
      <c r="B48" s="104"/>
      <c r="C48" s="104"/>
      <c r="D48" s="106"/>
      <c r="E48" s="79" t="s">
        <v>96</v>
      </c>
      <c r="F48" s="80">
        <v>0</v>
      </c>
      <c r="G48" s="80">
        <v>0</v>
      </c>
      <c r="H48" s="80">
        <v>0</v>
      </c>
      <c r="I48" s="80">
        <v>0</v>
      </c>
      <c r="J48" s="80">
        <v>0</v>
      </c>
      <c r="K48" s="80">
        <v>0</v>
      </c>
      <c r="L48" s="80">
        <v>0</v>
      </c>
      <c r="M48" s="80">
        <v>0</v>
      </c>
      <c r="N48" s="80">
        <v>0</v>
      </c>
      <c r="O48" s="80">
        <v>0</v>
      </c>
      <c r="P48" s="80">
        <v>0</v>
      </c>
      <c r="Q48" s="80">
        <v>0</v>
      </c>
      <c r="R48" s="80">
        <v>0</v>
      </c>
      <c r="S48" s="80">
        <v>0</v>
      </c>
      <c r="T48" s="80">
        <v>0</v>
      </c>
      <c r="U48" s="77"/>
    </row>
    <row r="49" spans="1:21" s="10" customFormat="1" x14ac:dyDescent="0.2">
      <c r="A49" s="104"/>
      <c r="B49" s="104"/>
      <c r="C49" s="104"/>
      <c r="D49" s="106"/>
      <c r="E49" s="79" t="s">
        <v>97</v>
      </c>
      <c r="F49" s="80">
        <v>19000</v>
      </c>
      <c r="G49" s="80">
        <v>19000</v>
      </c>
      <c r="H49" s="80">
        <v>19000</v>
      </c>
      <c r="I49" s="80">
        <v>0</v>
      </c>
      <c r="J49" s="80">
        <v>19000</v>
      </c>
      <c r="K49" s="80">
        <v>0</v>
      </c>
      <c r="L49" s="80">
        <v>0</v>
      </c>
      <c r="M49" s="80">
        <v>0</v>
      </c>
      <c r="N49" s="80">
        <v>0</v>
      </c>
      <c r="O49" s="80">
        <v>0</v>
      </c>
      <c r="P49" s="80">
        <v>0</v>
      </c>
      <c r="Q49" s="80">
        <v>0</v>
      </c>
      <c r="R49" s="80">
        <v>0</v>
      </c>
      <c r="S49" s="80">
        <v>0</v>
      </c>
      <c r="T49" s="80">
        <v>0</v>
      </c>
      <c r="U49" s="77"/>
    </row>
    <row r="50" spans="1:21" s="10" customFormat="1" x14ac:dyDescent="0.2">
      <c r="A50" s="102">
        <v>851</v>
      </c>
      <c r="B50" s="102"/>
      <c r="C50" s="103" t="s">
        <v>182</v>
      </c>
      <c r="D50" s="103"/>
      <c r="E50" s="79" t="s">
        <v>94</v>
      </c>
      <c r="F50" s="80">
        <v>1213473.3600000001</v>
      </c>
      <c r="G50" s="80">
        <v>963473.36</v>
      </c>
      <c r="H50" s="80">
        <v>653473.36</v>
      </c>
      <c r="I50" s="80">
        <v>237500</v>
      </c>
      <c r="J50" s="80">
        <v>415973.36</v>
      </c>
      <c r="K50" s="80">
        <v>310000</v>
      </c>
      <c r="L50" s="80">
        <v>0</v>
      </c>
      <c r="M50" s="80">
        <v>0</v>
      </c>
      <c r="N50" s="80">
        <v>0</v>
      </c>
      <c r="O50" s="80">
        <v>0</v>
      </c>
      <c r="P50" s="80">
        <v>250000</v>
      </c>
      <c r="Q50" s="80">
        <v>250000</v>
      </c>
      <c r="R50" s="80">
        <v>0</v>
      </c>
      <c r="S50" s="80">
        <v>0</v>
      </c>
      <c r="T50" s="80">
        <v>0</v>
      </c>
      <c r="U50" s="77"/>
    </row>
    <row r="51" spans="1:21" s="10" customFormat="1" x14ac:dyDescent="0.2">
      <c r="A51" s="102"/>
      <c r="B51" s="102"/>
      <c r="C51" s="103"/>
      <c r="D51" s="103"/>
      <c r="E51" s="79" t="s">
        <v>95</v>
      </c>
      <c r="F51" s="80">
        <v>0</v>
      </c>
      <c r="G51" s="80">
        <v>0</v>
      </c>
      <c r="H51" s="80">
        <v>0</v>
      </c>
      <c r="I51" s="80">
        <v>0</v>
      </c>
      <c r="J51" s="80">
        <v>0</v>
      </c>
      <c r="K51" s="80">
        <v>0</v>
      </c>
      <c r="L51" s="80">
        <v>0</v>
      </c>
      <c r="M51" s="80">
        <v>0</v>
      </c>
      <c r="N51" s="80">
        <v>0</v>
      </c>
      <c r="O51" s="80">
        <v>0</v>
      </c>
      <c r="P51" s="80">
        <v>0</v>
      </c>
      <c r="Q51" s="80">
        <v>0</v>
      </c>
      <c r="R51" s="80">
        <v>0</v>
      </c>
      <c r="S51" s="80">
        <v>0</v>
      </c>
      <c r="T51" s="80">
        <v>0</v>
      </c>
      <c r="U51" s="77"/>
    </row>
    <row r="52" spans="1:21" s="10" customFormat="1" x14ac:dyDescent="0.2">
      <c r="A52" s="102"/>
      <c r="B52" s="102"/>
      <c r="C52" s="103"/>
      <c r="D52" s="103"/>
      <c r="E52" s="79" t="s">
        <v>96</v>
      </c>
      <c r="F52" s="80">
        <v>60000</v>
      </c>
      <c r="G52" s="80">
        <v>0</v>
      </c>
      <c r="H52" s="80">
        <v>0</v>
      </c>
      <c r="I52" s="80">
        <v>0</v>
      </c>
      <c r="J52" s="80">
        <v>0</v>
      </c>
      <c r="K52" s="80">
        <v>0</v>
      </c>
      <c r="L52" s="80">
        <v>0</v>
      </c>
      <c r="M52" s="80">
        <v>0</v>
      </c>
      <c r="N52" s="80">
        <v>0</v>
      </c>
      <c r="O52" s="80">
        <v>0</v>
      </c>
      <c r="P52" s="80">
        <v>60000</v>
      </c>
      <c r="Q52" s="80">
        <v>60000</v>
      </c>
      <c r="R52" s="80">
        <v>0</v>
      </c>
      <c r="S52" s="80">
        <v>0</v>
      </c>
      <c r="T52" s="80">
        <v>0</v>
      </c>
      <c r="U52" s="77"/>
    </row>
    <row r="53" spans="1:21" s="10" customFormat="1" ht="13.5" thickBot="1" x14ac:dyDescent="0.25">
      <c r="A53" s="102"/>
      <c r="B53" s="102"/>
      <c r="C53" s="103"/>
      <c r="D53" s="103"/>
      <c r="E53" s="79" t="s">
        <v>97</v>
      </c>
      <c r="F53" s="80">
        <v>1273473.3600000001</v>
      </c>
      <c r="G53" s="80">
        <v>963473.36</v>
      </c>
      <c r="H53" s="80">
        <v>653473.36</v>
      </c>
      <c r="I53" s="80">
        <v>237500</v>
      </c>
      <c r="J53" s="80">
        <v>415973.36</v>
      </c>
      <c r="K53" s="80">
        <v>310000</v>
      </c>
      <c r="L53" s="80">
        <v>0</v>
      </c>
      <c r="M53" s="80">
        <v>0</v>
      </c>
      <c r="N53" s="80">
        <v>0</v>
      </c>
      <c r="O53" s="80">
        <v>0</v>
      </c>
      <c r="P53" s="80">
        <v>310000</v>
      </c>
      <c r="Q53" s="80">
        <v>310000</v>
      </c>
      <c r="R53" s="80">
        <v>0</v>
      </c>
      <c r="S53" s="80">
        <v>0</v>
      </c>
      <c r="T53" s="80">
        <v>0</v>
      </c>
      <c r="U53" s="77"/>
    </row>
    <row r="54" spans="1:21" s="10" customFormat="1" ht="13.5" thickBot="1" x14ac:dyDescent="0.25">
      <c r="A54" s="104"/>
      <c r="B54" s="104">
        <v>85111</v>
      </c>
      <c r="C54" s="106" t="s">
        <v>183</v>
      </c>
      <c r="D54" s="106"/>
      <c r="E54" s="53" t="s">
        <v>94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80">
        <v>0</v>
      </c>
      <c r="U54" s="77"/>
    </row>
    <row r="55" spans="1:21" s="10" customFormat="1" ht="13.5" thickBot="1" x14ac:dyDescent="0.25">
      <c r="A55" s="104"/>
      <c r="B55" s="104"/>
      <c r="C55" s="106"/>
      <c r="D55" s="106"/>
      <c r="E55" s="79" t="s">
        <v>95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77"/>
    </row>
    <row r="56" spans="1:21" s="10" customFormat="1" ht="13.5" thickBot="1" x14ac:dyDescent="0.25">
      <c r="A56" s="104"/>
      <c r="B56" s="104"/>
      <c r="C56" s="106"/>
      <c r="D56" s="106"/>
      <c r="E56" s="79" t="s">
        <v>96</v>
      </c>
      <c r="F56" s="80">
        <v>60000</v>
      </c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60000</v>
      </c>
      <c r="Q56" s="80">
        <v>60000</v>
      </c>
      <c r="R56" s="80">
        <v>0</v>
      </c>
      <c r="S56" s="80">
        <v>0</v>
      </c>
      <c r="T56" s="80">
        <v>0</v>
      </c>
      <c r="U56" s="77"/>
    </row>
    <row r="57" spans="1:21" s="10" customFormat="1" ht="13.5" thickBot="1" x14ac:dyDescent="0.25">
      <c r="A57" s="104"/>
      <c r="B57" s="104"/>
      <c r="C57" s="106"/>
      <c r="D57" s="106"/>
      <c r="E57" s="79" t="s">
        <v>97</v>
      </c>
      <c r="F57" s="80">
        <v>60000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60000</v>
      </c>
      <c r="Q57" s="80">
        <v>60000</v>
      </c>
      <c r="R57" s="80">
        <v>0</v>
      </c>
      <c r="S57" s="80">
        <v>0</v>
      </c>
      <c r="T57" s="80">
        <v>0</v>
      </c>
      <c r="U57" s="77"/>
    </row>
    <row r="58" spans="1:21" s="10" customFormat="1" ht="31.5" customHeight="1" thickBot="1" x14ac:dyDescent="0.25">
      <c r="A58" s="104"/>
      <c r="B58" s="104"/>
      <c r="C58" s="104">
        <v>6220</v>
      </c>
      <c r="D58" s="105" t="s">
        <v>184</v>
      </c>
      <c r="E58" s="53" t="s">
        <v>94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80">
        <v>0</v>
      </c>
      <c r="U58" s="77"/>
    </row>
    <row r="59" spans="1:21" s="10" customFormat="1" ht="31.5" customHeight="1" thickBot="1" x14ac:dyDescent="0.25">
      <c r="A59" s="104"/>
      <c r="B59" s="104"/>
      <c r="C59" s="104"/>
      <c r="D59" s="105"/>
      <c r="E59" s="79" t="s">
        <v>95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77"/>
    </row>
    <row r="60" spans="1:21" s="10" customFormat="1" ht="31.5" customHeight="1" thickBot="1" x14ac:dyDescent="0.25">
      <c r="A60" s="104"/>
      <c r="B60" s="104"/>
      <c r="C60" s="104"/>
      <c r="D60" s="105"/>
      <c r="E60" s="79" t="s">
        <v>96</v>
      </c>
      <c r="F60" s="80">
        <v>60000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60000</v>
      </c>
      <c r="Q60" s="80">
        <v>60000</v>
      </c>
      <c r="R60" s="80">
        <v>0</v>
      </c>
      <c r="S60" s="80">
        <v>0</v>
      </c>
      <c r="T60" s="80">
        <v>0</v>
      </c>
      <c r="U60" s="77"/>
    </row>
    <row r="61" spans="1:21" s="10" customFormat="1" ht="31.5" customHeight="1" x14ac:dyDescent="0.2">
      <c r="A61" s="104"/>
      <c r="B61" s="104"/>
      <c r="C61" s="104"/>
      <c r="D61" s="105"/>
      <c r="E61" s="79" t="s">
        <v>97</v>
      </c>
      <c r="F61" s="80">
        <v>60000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60000</v>
      </c>
      <c r="Q61" s="80">
        <v>60000</v>
      </c>
      <c r="R61" s="80">
        <v>0</v>
      </c>
      <c r="S61" s="80">
        <v>0</v>
      </c>
      <c r="T61" s="80">
        <v>0</v>
      </c>
      <c r="U61" s="77"/>
    </row>
    <row r="62" spans="1:21" s="10" customFormat="1" x14ac:dyDescent="0.2">
      <c r="A62" s="102">
        <v>855</v>
      </c>
      <c r="B62" s="102"/>
      <c r="C62" s="103" t="s">
        <v>185</v>
      </c>
      <c r="D62" s="103"/>
      <c r="E62" s="79" t="s">
        <v>94</v>
      </c>
      <c r="F62" s="80">
        <v>34757814.450000003</v>
      </c>
      <c r="G62" s="80">
        <v>34757814.450000003</v>
      </c>
      <c r="H62" s="80">
        <v>2125723</v>
      </c>
      <c r="I62" s="80">
        <v>1306552</v>
      </c>
      <c r="J62" s="80">
        <v>819171</v>
      </c>
      <c r="K62" s="80">
        <v>0</v>
      </c>
      <c r="L62" s="80">
        <v>32622771</v>
      </c>
      <c r="M62" s="80">
        <v>9320.4500000000007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77"/>
    </row>
    <row r="63" spans="1:21" s="10" customFormat="1" x14ac:dyDescent="0.2">
      <c r="A63" s="102"/>
      <c r="B63" s="102"/>
      <c r="C63" s="103"/>
      <c r="D63" s="103"/>
      <c r="E63" s="79" t="s">
        <v>95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77"/>
    </row>
    <row r="64" spans="1:21" s="10" customFormat="1" x14ac:dyDescent="0.2">
      <c r="A64" s="102"/>
      <c r="B64" s="102"/>
      <c r="C64" s="103"/>
      <c r="D64" s="103"/>
      <c r="E64" s="79" t="s">
        <v>96</v>
      </c>
      <c r="F64" s="80">
        <v>1000</v>
      </c>
      <c r="G64" s="80">
        <v>1000</v>
      </c>
      <c r="H64" s="80">
        <v>1000</v>
      </c>
      <c r="I64" s="80">
        <v>0</v>
      </c>
      <c r="J64" s="80">
        <v>1000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  <c r="T64" s="80">
        <v>0</v>
      </c>
      <c r="U64" s="77"/>
    </row>
    <row r="65" spans="1:21" s="10" customFormat="1" ht="13.5" thickBot="1" x14ac:dyDescent="0.25">
      <c r="A65" s="102"/>
      <c r="B65" s="102"/>
      <c r="C65" s="103"/>
      <c r="D65" s="103"/>
      <c r="E65" s="79" t="s">
        <v>97</v>
      </c>
      <c r="F65" s="80">
        <v>34758814.450000003</v>
      </c>
      <c r="G65" s="80">
        <v>34758814.450000003</v>
      </c>
      <c r="H65" s="80">
        <v>2126723</v>
      </c>
      <c r="I65" s="80">
        <v>1306552</v>
      </c>
      <c r="J65" s="80">
        <v>820171</v>
      </c>
      <c r="K65" s="80">
        <v>0</v>
      </c>
      <c r="L65" s="80">
        <v>32622771</v>
      </c>
      <c r="M65" s="80">
        <v>9320.4500000000007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77"/>
    </row>
    <row r="66" spans="1:21" s="10" customFormat="1" ht="13.5" thickBot="1" x14ac:dyDescent="0.25">
      <c r="A66" s="104"/>
      <c r="B66" s="104">
        <v>85503</v>
      </c>
      <c r="C66" s="106" t="s">
        <v>186</v>
      </c>
      <c r="D66" s="106"/>
      <c r="E66" s="53" t="s">
        <v>94</v>
      </c>
      <c r="F66" s="12">
        <v>3600</v>
      </c>
      <c r="G66" s="12">
        <v>3600</v>
      </c>
      <c r="H66" s="12">
        <v>3600</v>
      </c>
      <c r="I66" s="12">
        <v>0</v>
      </c>
      <c r="J66" s="12">
        <v>3600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80">
        <v>0</v>
      </c>
      <c r="U66" s="77"/>
    </row>
    <row r="67" spans="1:21" s="10" customFormat="1" ht="13.5" thickBot="1" x14ac:dyDescent="0.25">
      <c r="A67" s="104"/>
      <c r="B67" s="104"/>
      <c r="C67" s="106"/>
      <c r="D67" s="106"/>
      <c r="E67" s="79" t="s">
        <v>95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77"/>
    </row>
    <row r="68" spans="1:21" s="10" customFormat="1" ht="13.5" thickBot="1" x14ac:dyDescent="0.25">
      <c r="A68" s="104"/>
      <c r="B68" s="104"/>
      <c r="C68" s="106"/>
      <c r="D68" s="106"/>
      <c r="E68" s="79" t="s">
        <v>96</v>
      </c>
      <c r="F68" s="80">
        <v>1000</v>
      </c>
      <c r="G68" s="80">
        <v>1000</v>
      </c>
      <c r="H68" s="80">
        <v>1000</v>
      </c>
      <c r="I68" s="80">
        <v>0</v>
      </c>
      <c r="J68" s="80">
        <v>1000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77"/>
    </row>
    <row r="69" spans="1:21" s="10" customFormat="1" ht="13.5" thickBot="1" x14ac:dyDescent="0.25">
      <c r="A69" s="104"/>
      <c r="B69" s="104"/>
      <c r="C69" s="106"/>
      <c r="D69" s="106"/>
      <c r="E69" s="79" t="s">
        <v>97</v>
      </c>
      <c r="F69" s="80">
        <v>4600</v>
      </c>
      <c r="G69" s="80">
        <v>4600</v>
      </c>
      <c r="H69" s="80">
        <v>4600</v>
      </c>
      <c r="I69" s="80">
        <v>0</v>
      </c>
      <c r="J69" s="80">
        <v>4600</v>
      </c>
      <c r="K69" s="80">
        <v>0</v>
      </c>
      <c r="L69" s="80">
        <v>0</v>
      </c>
      <c r="M69" s="80">
        <v>0</v>
      </c>
      <c r="N69" s="80">
        <v>0</v>
      </c>
      <c r="O69" s="80">
        <v>0</v>
      </c>
      <c r="P69" s="80">
        <v>0</v>
      </c>
      <c r="Q69" s="80">
        <v>0</v>
      </c>
      <c r="R69" s="80">
        <v>0</v>
      </c>
      <c r="S69" s="80">
        <v>0</v>
      </c>
      <c r="T69" s="80">
        <v>0</v>
      </c>
      <c r="U69" s="77"/>
    </row>
    <row r="70" spans="1:21" s="10" customFormat="1" ht="13.5" thickBot="1" x14ac:dyDescent="0.25">
      <c r="A70" s="104"/>
      <c r="B70" s="104"/>
      <c r="C70" s="104">
        <v>4210</v>
      </c>
      <c r="D70" s="106" t="s">
        <v>103</v>
      </c>
      <c r="E70" s="53" t="s">
        <v>94</v>
      </c>
      <c r="F70" s="12">
        <v>1600</v>
      </c>
      <c r="G70" s="12">
        <v>1600</v>
      </c>
      <c r="H70" s="12">
        <v>1600</v>
      </c>
      <c r="I70" s="12">
        <v>0</v>
      </c>
      <c r="J70" s="12">
        <v>1600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80">
        <v>0</v>
      </c>
      <c r="U70" s="77"/>
    </row>
    <row r="71" spans="1:21" s="10" customFormat="1" ht="13.5" thickBot="1" x14ac:dyDescent="0.25">
      <c r="A71" s="104"/>
      <c r="B71" s="104"/>
      <c r="C71" s="104"/>
      <c r="D71" s="106"/>
      <c r="E71" s="79" t="s">
        <v>95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77"/>
    </row>
    <row r="72" spans="1:21" s="10" customFormat="1" ht="13.5" thickBot="1" x14ac:dyDescent="0.25">
      <c r="A72" s="104"/>
      <c r="B72" s="104"/>
      <c r="C72" s="104"/>
      <c r="D72" s="106"/>
      <c r="E72" s="79" t="s">
        <v>96</v>
      </c>
      <c r="F72" s="80">
        <v>1000</v>
      </c>
      <c r="G72" s="80">
        <v>1000</v>
      </c>
      <c r="H72" s="80">
        <v>1000</v>
      </c>
      <c r="I72" s="80">
        <v>0</v>
      </c>
      <c r="J72" s="80">
        <v>1000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77"/>
    </row>
    <row r="73" spans="1:21" s="10" customFormat="1" x14ac:dyDescent="0.2">
      <c r="A73" s="104"/>
      <c r="B73" s="104"/>
      <c r="C73" s="104"/>
      <c r="D73" s="106"/>
      <c r="E73" s="79" t="s">
        <v>97</v>
      </c>
      <c r="F73" s="80">
        <v>2600</v>
      </c>
      <c r="G73" s="80">
        <v>2600</v>
      </c>
      <c r="H73" s="80">
        <v>2600</v>
      </c>
      <c r="I73" s="80">
        <v>0</v>
      </c>
      <c r="J73" s="80">
        <v>2600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77"/>
    </row>
    <row r="74" spans="1:21" s="10" customFormat="1" x14ac:dyDescent="0.2">
      <c r="A74" s="102">
        <v>900</v>
      </c>
      <c r="B74" s="102"/>
      <c r="C74" s="103" t="s">
        <v>59</v>
      </c>
      <c r="D74" s="103"/>
      <c r="E74" s="79" t="s">
        <v>94</v>
      </c>
      <c r="F74" s="80">
        <v>34475938.039999999</v>
      </c>
      <c r="G74" s="80">
        <v>12492442.83</v>
      </c>
      <c r="H74" s="80">
        <v>12492442.83</v>
      </c>
      <c r="I74" s="80">
        <v>220600</v>
      </c>
      <c r="J74" s="80">
        <v>12271842.83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0">
        <v>21983495.210000001</v>
      </c>
      <c r="Q74" s="80">
        <v>21983495.210000001</v>
      </c>
      <c r="R74" s="80">
        <v>2542990</v>
      </c>
      <c r="S74" s="80">
        <v>0</v>
      </c>
      <c r="T74" s="80">
        <v>0</v>
      </c>
      <c r="U74" s="77"/>
    </row>
    <row r="75" spans="1:21" s="10" customFormat="1" x14ac:dyDescent="0.2">
      <c r="A75" s="102"/>
      <c r="B75" s="102"/>
      <c r="C75" s="103"/>
      <c r="D75" s="103"/>
      <c r="E75" s="79" t="s">
        <v>95</v>
      </c>
      <c r="F75" s="80">
        <v>-8000</v>
      </c>
      <c r="G75" s="80">
        <v>-8000</v>
      </c>
      <c r="H75" s="80">
        <v>-8000</v>
      </c>
      <c r="I75" s="80">
        <v>0</v>
      </c>
      <c r="J75" s="80">
        <v>-8000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77"/>
    </row>
    <row r="76" spans="1:21" s="10" customFormat="1" x14ac:dyDescent="0.2">
      <c r="A76" s="102"/>
      <c r="B76" s="102"/>
      <c r="C76" s="103"/>
      <c r="D76" s="103"/>
      <c r="E76" s="79" t="s">
        <v>96</v>
      </c>
      <c r="F76" s="80">
        <v>90327</v>
      </c>
      <c r="G76" s="80">
        <v>64492</v>
      </c>
      <c r="H76" s="80">
        <v>64492</v>
      </c>
      <c r="I76" s="80">
        <v>8800</v>
      </c>
      <c r="J76" s="80">
        <v>55692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0">
        <v>25835</v>
      </c>
      <c r="Q76" s="80">
        <v>25835</v>
      </c>
      <c r="R76" s="80">
        <v>0</v>
      </c>
      <c r="S76" s="80">
        <v>0</v>
      </c>
      <c r="T76" s="80">
        <v>0</v>
      </c>
      <c r="U76" s="77"/>
    </row>
    <row r="77" spans="1:21" s="10" customFormat="1" ht="13.5" thickBot="1" x14ac:dyDescent="0.25">
      <c r="A77" s="102"/>
      <c r="B77" s="102"/>
      <c r="C77" s="103"/>
      <c r="D77" s="103"/>
      <c r="E77" s="79" t="s">
        <v>97</v>
      </c>
      <c r="F77" s="80">
        <v>34558265.039999999</v>
      </c>
      <c r="G77" s="80">
        <v>12548934.83</v>
      </c>
      <c r="H77" s="80">
        <v>12548934.83</v>
      </c>
      <c r="I77" s="80">
        <v>229400</v>
      </c>
      <c r="J77" s="80">
        <v>12319534.83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80">
        <v>22009330.210000001</v>
      </c>
      <c r="Q77" s="80">
        <v>22009330.210000001</v>
      </c>
      <c r="R77" s="80">
        <v>2542990</v>
      </c>
      <c r="S77" s="80">
        <v>0</v>
      </c>
      <c r="T77" s="80">
        <v>0</v>
      </c>
      <c r="U77" s="77"/>
    </row>
    <row r="78" spans="1:21" s="10" customFormat="1" ht="13.5" thickBot="1" x14ac:dyDescent="0.25">
      <c r="A78" s="104"/>
      <c r="B78" s="104">
        <v>90002</v>
      </c>
      <c r="C78" s="106" t="s">
        <v>133</v>
      </c>
      <c r="D78" s="106"/>
      <c r="E78" s="53" t="s">
        <v>94</v>
      </c>
      <c r="F78" s="12">
        <v>6814740.71</v>
      </c>
      <c r="G78" s="12">
        <v>6749740.71</v>
      </c>
      <c r="H78" s="12">
        <v>6749740.71</v>
      </c>
      <c r="I78" s="12">
        <v>207100</v>
      </c>
      <c r="J78" s="12">
        <v>6542640.71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65000</v>
      </c>
      <c r="Q78" s="12">
        <v>65000</v>
      </c>
      <c r="R78" s="12">
        <v>0</v>
      </c>
      <c r="S78" s="12">
        <v>0</v>
      </c>
      <c r="T78" s="80">
        <v>0</v>
      </c>
      <c r="U78" s="77"/>
    </row>
    <row r="79" spans="1:21" s="10" customFormat="1" ht="13.5" thickBot="1" x14ac:dyDescent="0.25">
      <c r="A79" s="104"/>
      <c r="B79" s="104"/>
      <c r="C79" s="106"/>
      <c r="D79" s="106"/>
      <c r="E79" s="79" t="s">
        <v>95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77"/>
    </row>
    <row r="80" spans="1:21" s="10" customFormat="1" ht="13.5" thickBot="1" x14ac:dyDescent="0.25">
      <c r="A80" s="104"/>
      <c r="B80" s="104"/>
      <c r="C80" s="106"/>
      <c r="D80" s="106"/>
      <c r="E80" s="79" t="s">
        <v>96</v>
      </c>
      <c r="F80" s="80">
        <v>8000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8000</v>
      </c>
      <c r="Q80" s="80">
        <v>8000</v>
      </c>
      <c r="R80" s="80">
        <v>0</v>
      </c>
      <c r="S80" s="80">
        <v>0</v>
      </c>
      <c r="T80" s="80">
        <v>0</v>
      </c>
      <c r="U80" s="77"/>
    </row>
    <row r="81" spans="1:21" s="10" customFormat="1" ht="13.5" thickBot="1" x14ac:dyDescent="0.25">
      <c r="A81" s="104"/>
      <c r="B81" s="104"/>
      <c r="C81" s="106"/>
      <c r="D81" s="106"/>
      <c r="E81" s="79" t="s">
        <v>97</v>
      </c>
      <c r="F81" s="80">
        <v>6822740.71</v>
      </c>
      <c r="G81" s="80">
        <v>6749740.71</v>
      </c>
      <c r="H81" s="80">
        <v>6749740.71</v>
      </c>
      <c r="I81" s="80">
        <v>207100</v>
      </c>
      <c r="J81" s="80">
        <v>6542640.71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0">
        <v>73000</v>
      </c>
      <c r="Q81" s="80">
        <v>73000</v>
      </c>
      <c r="R81" s="80">
        <v>0</v>
      </c>
      <c r="S81" s="80">
        <v>0</v>
      </c>
      <c r="T81" s="80">
        <v>0</v>
      </c>
      <c r="U81" s="77"/>
    </row>
    <row r="82" spans="1:21" s="10" customFormat="1" ht="34.5" customHeight="1" thickBot="1" x14ac:dyDescent="0.25">
      <c r="A82" s="104"/>
      <c r="B82" s="104"/>
      <c r="C82" s="104">
        <v>6230</v>
      </c>
      <c r="D82" s="105" t="s">
        <v>187</v>
      </c>
      <c r="E82" s="53" t="s">
        <v>94</v>
      </c>
      <c r="F82" s="12">
        <v>62000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62000</v>
      </c>
      <c r="Q82" s="12">
        <v>62000</v>
      </c>
      <c r="R82" s="12">
        <v>0</v>
      </c>
      <c r="S82" s="12">
        <v>0</v>
      </c>
      <c r="T82" s="80">
        <v>0</v>
      </c>
      <c r="U82" s="77"/>
    </row>
    <row r="83" spans="1:21" s="10" customFormat="1" ht="34.5" customHeight="1" thickBot="1" x14ac:dyDescent="0.25">
      <c r="A83" s="104"/>
      <c r="B83" s="104"/>
      <c r="C83" s="104"/>
      <c r="D83" s="105"/>
      <c r="E83" s="79" t="s">
        <v>95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77"/>
    </row>
    <row r="84" spans="1:21" s="10" customFormat="1" ht="34.5" customHeight="1" thickBot="1" x14ac:dyDescent="0.25">
      <c r="A84" s="104"/>
      <c r="B84" s="104"/>
      <c r="C84" s="104"/>
      <c r="D84" s="105"/>
      <c r="E84" s="79" t="s">
        <v>96</v>
      </c>
      <c r="F84" s="80">
        <v>8000</v>
      </c>
      <c r="G84" s="80">
        <v>0</v>
      </c>
      <c r="H84" s="80">
        <v>0</v>
      </c>
      <c r="I84" s="80">
        <v>0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80">
        <v>8000</v>
      </c>
      <c r="Q84" s="80">
        <v>8000</v>
      </c>
      <c r="R84" s="80">
        <v>0</v>
      </c>
      <c r="S84" s="80">
        <v>0</v>
      </c>
      <c r="T84" s="80">
        <v>0</v>
      </c>
      <c r="U84" s="77"/>
    </row>
    <row r="85" spans="1:21" s="10" customFormat="1" ht="34.5" customHeight="1" thickBot="1" x14ac:dyDescent="0.25">
      <c r="A85" s="104"/>
      <c r="B85" s="104"/>
      <c r="C85" s="104"/>
      <c r="D85" s="105"/>
      <c r="E85" s="79" t="s">
        <v>97</v>
      </c>
      <c r="F85" s="80">
        <v>70000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70000</v>
      </c>
      <c r="Q85" s="80">
        <v>70000</v>
      </c>
      <c r="R85" s="80">
        <v>0</v>
      </c>
      <c r="S85" s="80">
        <v>0</v>
      </c>
      <c r="T85" s="80">
        <v>0</v>
      </c>
      <c r="U85" s="77"/>
    </row>
    <row r="86" spans="1:21" s="10" customFormat="1" ht="13.5" thickBot="1" x14ac:dyDescent="0.25">
      <c r="A86" s="104"/>
      <c r="B86" s="104">
        <v>90005</v>
      </c>
      <c r="C86" s="106" t="s">
        <v>140</v>
      </c>
      <c r="D86" s="106"/>
      <c r="E86" s="53" t="s">
        <v>94</v>
      </c>
      <c r="F86" s="12">
        <v>1727677.41</v>
      </c>
      <c r="G86" s="12">
        <v>74000</v>
      </c>
      <c r="H86" s="12">
        <v>74000</v>
      </c>
      <c r="I86" s="12">
        <v>0</v>
      </c>
      <c r="J86" s="12">
        <v>74000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1653677.41</v>
      </c>
      <c r="Q86" s="12">
        <v>1653677.41</v>
      </c>
      <c r="R86" s="12">
        <v>0</v>
      </c>
      <c r="S86" s="12">
        <v>0</v>
      </c>
      <c r="T86" s="80">
        <v>0</v>
      </c>
      <c r="U86" s="77"/>
    </row>
    <row r="87" spans="1:21" s="10" customFormat="1" ht="13.5" thickBot="1" x14ac:dyDescent="0.25">
      <c r="A87" s="104"/>
      <c r="B87" s="104"/>
      <c r="C87" s="106"/>
      <c r="D87" s="106"/>
      <c r="E87" s="79" t="s">
        <v>95</v>
      </c>
      <c r="F87" s="80">
        <v>0</v>
      </c>
      <c r="G87" s="80">
        <v>0</v>
      </c>
      <c r="H87" s="80">
        <v>0</v>
      </c>
      <c r="I87" s="80">
        <v>0</v>
      </c>
      <c r="J87" s="80">
        <v>0</v>
      </c>
      <c r="K87" s="80">
        <v>0</v>
      </c>
      <c r="L87" s="80">
        <v>0</v>
      </c>
      <c r="M87" s="80">
        <v>0</v>
      </c>
      <c r="N87" s="80">
        <v>0</v>
      </c>
      <c r="O87" s="80">
        <v>0</v>
      </c>
      <c r="P87" s="80">
        <v>0</v>
      </c>
      <c r="Q87" s="80">
        <v>0</v>
      </c>
      <c r="R87" s="80">
        <v>0</v>
      </c>
      <c r="S87" s="80">
        <v>0</v>
      </c>
      <c r="T87" s="80">
        <v>0</v>
      </c>
      <c r="U87" s="77"/>
    </row>
    <row r="88" spans="1:21" s="10" customFormat="1" ht="13.5" thickBot="1" x14ac:dyDescent="0.25">
      <c r="A88" s="104"/>
      <c r="B88" s="104"/>
      <c r="C88" s="106"/>
      <c r="D88" s="106"/>
      <c r="E88" s="79" t="s">
        <v>96</v>
      </c>
      <c r="F88" s="80">
        <v>82327</v>
      </c>
      <c r="G88" s="80">
        <v>64492</v>
      </c>
      <c r="H88" s="80">
        <v>64492</v>
      </c>
      <c r="I88" s="80">
        <v>8800</v>
      </c>
      <c r="J88" s="80">
        <v>55692</v>
      </c>
      <c r="K88" s="80">
        <v>0</v>
      </c>
      <c r="L88" s="80">
        <v>0</v>
      </c>
      <c r="M88" s="80">
        <v>0</v>
      </c>
      <c r="N88" s="80">
        <v>0</v>
      </c>
      <c r="O88" s="80">
        <v>0</v>
      </c>
      <c r="P88" s="80">
        <v>17835</v>
      </c>
      <c r="Q88" s="80">
        <v>17835</v>
      </c>
      <c r="R88" s="80">
        <v>0</v>
      </c>
      <c r="S88" s="80">
        <v>0</v>
      </c>
      <c r="T88" s="80">
        <v>0</v>
      </c>
      <c r="U88" s="77"/>
    </row>
    <row r="89" spans="1:21" s="10" customFormat="1" ht="13.5" thickBot="1" x14ac:dyDescent="0.25">
      <c r="A89" s="104"/>
      <c r="B89" s="104"/>
      <c r="C89" s="106"/>
      <c r="D89" s="106"/>
      <c r="E89" s="79" t="s">
        <v>97</v>
      </c>
      <c r="F89" s="80">
        <v>1810004.41</v>
      </c>
      <c r="G89" s="80">
        <v>138492</v>
      </c>
      <c r="H89" s="80">
        <v>138492</v>
      </c>
      <c r="I89" s="80">
        <v>8800</v>
      </c>
      <c r="J89" s="80">
        <v>129692</v>
      </c>
      <c r="K89" s="80">
        <v>0</v>
      </c>
      <c r="L89" s="80">
        <v>0</v>
      </c>
      <c r="M89" s="80">
        <v>0</v>
      </c>
      <c r="N89" s="80">
        <v>0</v>
      </c>
      <c r="O89" s="80">
        <v>0</v>
      </c>
      <c r="P89" s="80">
        <v>1671512.41</v>
      </c>
      <c r="Q89" s="80">
        <v>1671512.41</v>
      </c>
      <c r="R89" s="80">
        <v>0</v>
      </c>
      <c r="S89" s="80">
        <v>0</v>
      </c>
      <c r="T89" s="80">
        <v>0</v>
      </c>
      <c r="U89" s="77"/>
    </row>
    <row r="90" spans="1:21" s="10" customFormat="1" ht="13.5" thickBot="1" x14ac:dyDescent="0.25">
      <c r="A90" s="104"/>
      <c r="B90" s="104"/>
      <c r="C90" s="104">
        <v>4170</v>
      </c>
      <c r="D90" s="106" t="s">
        <v>105</v>
      </c>
      <c r="E90" s="53" t="s">
        <v>94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80">
        <v>0</v>
      </c>
      <c r="U90" s="77"/>
    </row>
    <row r="91" spans="1:21" s="10" customFormat="1" ht="13.5" thickBot="1" x14ac:dyDescent="0.25">
      <c r="A91" s="104"/>
      <c r="B91" s="104"/>
      <c r="C91" s="104"/>
      <c r="D91" s="106"/>
      <c r="E91" s="79" t="s">
        <v>95</v>
      </c>
      <c r="F91" s="80">
        <v>0</v>
      </c>
      <c r="G91" s="80">
        <v>0</v>
      </c>
      <c r="H91" s="80">
        <v>0</v>
      </c>
      <c r="I91" s="80">
        <v>0</v>
      </c>
      <c r="J91" s="80">
        <v>0</v>
      </c>
      <c r="K91" s="80">
        <v>0</v>
      </c>
      <c r="L91" s="80">
        <v>0</v>
      </c>
      <c r="M91" s="80">
        <v>0</v>
      </c>
      <c r="N91" s="80">
        <v>0</v>
      </c>
      <c r="O91" s="80">
        <v>0</v>
      </c>
      <c r="P91" s="80">
        <v>0</v>
      </c>
      <c r="Q91" s="80">
        <v>0</v>
      </c>
      <c r="R91" s="80">
        <v>0</v>
      </c>
      <c r="S91" s="80">
        <v>0</v>
      </c>
      <c r="T91" s="80">
        <v>0</v>
      </c>
      <c r="U91" s="77"/>
    </row>
    <row r="92" spans="1:21" s="10" customFormat="1" ht="13.5" thickBot="1" x14ac:dyDescent="0.25">
      <c r="A92" s="104"/>
      <c r="B92" s="104"/>
      <c r="C92" s="104"/>
      <c r="D92" s="106"/>
      <c r="E92" s="79" t="s">
        <v>96</v>
      </c>
      <c r="F92" s="80">
        <v>8800</v>
      </c>
      <c r="G92" s="80">
        <v>8800</v>
      </c>
      <c r="H92" s="80">
        <v>8800</v>
      </c>
      <c r="I92" s="80">
        <v>8800</v>
      </c>
      <c r="J92" s="80">
        <v>0</v>
      </c>
      <c r="K92" s="80">
        <v>0</v>
      </c>
      <c r="L92" s="80">
        <v>0</v>
      </c>
      <c r="M92" s="80">
        <v>0</v>
      </c>
      <c r="N92" s="80">
        <v>0</v>
      </c>
      <c r="O92" s="80">
        <v>0</v>
      </c>
      <c r="P92" s="80">
        <v>0</v>
      </c>
      <c r="Q92" s="80">
        <v>0</v>
      </c>
      <c r="R92" s="80">
        <v>0</v>
      </c>
      <c r="S92" s="80">
        <v>0</v>
      </c>
      <c r="T92" s="80">
        <v>0</v>
      </c>
      <c r="U92" s="77"/>
    </row>
    <row r="93" spans="1:21" s="10" customFormat="1" ht="13.5" thickBot="1" x14ac:dyDescent="0.25">
      <c r="A93" s="104"/>
      <c r="B93" s="104"/>
      <c r="C93" s="104"/>
      <c r="D93" s="106"/>
      <c r="E93" s="79" t="s">
        <v>97</v>
      </c>
      <c r="F93" s="80">
        <v>8800</v>
      </c>
      <c r="G93" s="80">
        <v>8800</v>
      </c>
      <c r="H93" s="80">
        <v>8800</v>
      </c>
      <c r="I93" s="80">
        <v>8800</v>
      </c>
      <c r="J93" s="80">
        <v>0</v>
      </c>
      <c r="K93" s="80">
        <v>0</v>
      </c>
      <c r="L93" s="80">
        <v>0</v>
      </c>
      <c r="M93" s="80">
        <v>0</v>
      </c>
      <c r="N93" s="80">
        <v>0</v>
      </c>
      <c r="O93" s="80">
        <v>0</v>
      </c>
      <c r="P93" s="80">
        <v>0</v>
      </c>
      <c r="Q93" s="80">
        <v>0</v>
      </c>
      <c r="R93" s="80">
        <v>0</v>
      </c>
      <c r="S93" s="80">
        <v>0</v>
      </c>
      <c r="T93" s="80">
        <v>0</v>
      </c>
      <c r="U93" s="77"/>
    </row>
    <row r="94" spans="1:21" s="10" customFormat="1" ht="13.5" thickBot="1" x14ac:dyDescent="0.25">
      <c r="A94" s="104"/>
      <c r="B94" s="104"/>
      <c r="C94" s="104">
        <v>4190</v>
      </c>
      <c r="D94" s="106" t="s">
        <v>106</v>
      </c>
      <c r="E94" s="53" t="s">
        <v>94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80">
        <v>0</v>
      </c>
      <c r="U94" s="77"/>
    </row>
    <row r="95" spans="1:21" s="10" customFormat="1" ht="13.5" thickBot="1" x14ac:dyDescent="0.25">
      <c r="A95" s="104"/>
      <c r="B95" s="104"/>
      <c r="C95" s="104"/>
      <c r="D95" s="106"/>
      <c r="E95" s="79" t="s">
        <v>95</v>
      </c>
      <c r="F95" s="80">
        <v>0</v>
      </c>
      <c r="G95" s="80">
        <v>0</v>
      </c>
      <c r="H95" s="80">
        <v>0</v>
      </c>
      <c r="I95" s="80">
        <v>0</v>
      </c>
      <c r="J95" s="80">
        <v>0</v>
      </c>
      <c r="K95" s="80">
        <v>0</v>
      </c>
      <c r="L95" s="80">
        <v>0</v>
      </c>
      <c r="M95" s="80">
        <v>0</v>
      </c>
      <c r="N95" s="80">
        <v>0</v>
      </c>
      <c r="O95" s="80">
        <v>0</v>
      </c>
      <c r="P95" s="80">
        <v>0</v>
      </c>
      <c r="Q95" s="80">
        <v>0</v>
      </c>
      <c r="R95" s="80">
        <v>0</v>
      </c>
      <c r="S95" s="80">
        <v>0</v>
      </c>
      <c r="T95" s="80">
        <v>0</v>
      </c>
      <c r="U95" s="77"/>
    </row>
    <row r="96" spans="1:21" s="10" customFormat="1" ht="13.5" thickBot="1" x14ac:dyDescent="0.25">
      <c r="A96" s="104"/>
      <c r="B96" s="104"/>
      <c r="C96" s="104"/>
      <c r="D96" s="106"/>
      <c r="E96" s="79" t="s">
        <v>96</v>
      </c>
      <c r="F96" s="80">
        <v>19360</v>
      </c>
      <c r="G96" s="80">
        <v>19360</v>
      </c>
      <c r="H96" s="80">
        <v>19360</v>
      </c>
      <c r="I96" s="80">
        <v>0</v>
      </c>
      <c r="J96" s="80">
        <v>19360</v>
      </c>
      <c r="K96" s="80">
        <v>0</v>
      </c>
      <c r="L96" s="80">
        <v>0</v>
      </c>
      <c r="M96" s="80">
        <v>0</v>
      </c>
      <c r="N96" s="80">
        <v>0</v>
      </c>
      <c r="O96" s="80">
        <v>0</v>
      </c>
      <c r="P96" s="80">
        <v>0</v>
      </c>
      <c r="Q96" s="80">
        <v>0</v>
      </c>
      <c r="R96" s="80">
        <v>0</v>
      </c>
      <c r="S96" s="80">
        <v>0</v>
      </c>
      <c r="T96" s="80">
        <v>0</v>
      </c>
      <c r="U96" s="77"/>
    </row>
    <row r="97" spans="1:21" s="10" customFormat="1" ht="13.5" thickBot="1" x14ac:dyDescent="0.25">
      <c r="A97" s="104"/>
      <c r="B97" s="104"/>
      <c r="C97" s="104"/>
      <c r="D97" s="106"/>
      <c r="E97" s="79" t="s">
        <v>97</v>
      </c>
      <c r="F97" s="80">
        <v>19360</v>
      </c>
      <c r="G97" s="80">
        <v>19360</v>
      </c>
      <c r="H97" s="80">
        <v>19360</v>
      </c>
      <c r="I97" s="80">
        <v>0</v>
      </c>
      <c r="J97" s="80">
        <v>19360</v>
      </c>
      <c r="K97" s="80">
        <v>0</v>
      </c>
      <c r="L97" s="80">
        <v>0</v>
      </c>
      <c r="M97" s="80">
        <v>0</v>
      </c>
      <c r="N97" s="80">
        <v>0</v>
      </c>
      <c r="O97" s="80">
        <v>0</v>
      </c>
      <c r="P97" s="80">
        <v>0</v>
      </c>
      <c r="Q97" s="80">
        <v>0</v>
      </c>
      <c r="R97" s="80">
        <v>0</v>
      </c>
      <c r="S97" s="80">
        <v>0</v>
      </c>
      <c r="T97" s="80">
        <v>0</v>
      </c>
      <c r="U97" s="77"/>
    </row>
    <row r="98" spans="1:21" s="10" customFormat="1" ht="13.5" thickBot="1" x14ac:dyDescent="0.25">
      <c r="A98" s="104"/>
      <c r="B98" s="104"/>
      <c r="C98" s="104">
        <v>4210</v>
      </c>
      <c r="D98" s="106" t="s">
        <v>103</v>
      </c>
      <c r="E98" s="53" t="s">
        <v>94</v>
      </c>
      <c r="F98" s="12">
        <v>4000</v>
      </c>
      <c r="G98" s="12">
        <v>4000</v>
      </c>
      <c r="H98" s="12">
        <v>4000</v>
      </c>
      <c r="I98" s="12">
        <v>0</v>
      </c>
      <c r="J98" s="12">
        <v>4000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80">
        <v>0</v>
      </c>
      <c r="U98" s="77"/>
    </row>
    <row r="99" spans="1:21" s="10" customFormat="1" ht="13.5" thickBot="1" x14ac:dyDescent="0.25">
      <c r="A99" s="104"/>
      <c r="B99" s="104"/>
      <c r="C99" s="104"/>
      <c r="D99" s="106"/>
      <c r="E99" s="79" t="s">
        <v>95</v>
      </c>
      <c r="F99" s="80">
        <v>0</v>
      </c>
      <c r="G99" s="80">
        <v>0</v>
      </c>
      <c r="H99" s="80">
        <v>0</v>
      </c>
      <c r="I99" s="80">
        <v>0</v>
      </c>
      <c r="J99" s="80">
        <v>0</v>
      </c>
      <c r="K99" s="80">
        <v>0</v>
      </c>
      <c r="L99" s="80">
        <v>0</v>
      </c>
      <c r="M99" s="80">
        <v>0</v>
      </c>
      <c r="N99" s="80">
        <v>0</v>
      </c>
      <c r="O99" s="80">
        <v>0</v>
      </c>
      <c r="P99" s="80">
        <v>0</v>
      </c>
      <c r="Q99" s="80">
        <v>0</v>
      </c>
      <c r="R99" s="80">
        <v>0</v>
      </c>
      <c r="S99" s="80">
        <v>0</v>
      </c>
      <c r="T99" s="80">
        <v>0</v>
      </c>
      <c r="U99" s="77"/>
    </row>
    <row r="100" spans="1:21" s="10" customFormat="1" ht="13.5" thickBot="1" x14ac:dyDescent="0.25">
      <c r="A100" s="104"/>
      <c r="B100" s="104"/>
      <c r="C100" s="104"/>
      <c r="D100" s="106"/>
      <c r="E100" s="79" t="s">
        <v>96</v>
      </c>
      <c r="F100" s="80">
        <v>4500</v>
      </c>
      <c r="G100" s="80">
        <v>4500</v>
      </c>
      <c r="H100" s="80">
        <v>4500</v>
      </c>
      <c r="I100" s="80">
        <v>0</v>
      </c>
      <c r="J100" s="80">
        <v>4500</v>
      </c>
      <c r="K100" s="80">
        <v>0</v>
      </c>
      <c r="L100" s="80">
        <v>0</v>
      </c>
      <c r="M100" s="80">
        <v>0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0">
        <v>0</v>
      </c>
      <c r="T100" s="80">
        <v>0</v>
      </c>
      <c r="U100" s="77"/>
    </row>
    <row r="101" spans="1:21" s="10" customFormat="1" ht="13.5" thickBot="1" x14ac:dyDescent="0.25">
      <c r="A101" s="104"/>
      <c r="B101" s="104"/>
      <c r="C101" s="104"/>
      <c r="D101" s="106"/>
      <c r="E101" s="79" t="s">
        <v>97</v>
      </c>
      <c r="F101" s="80">
        <v>8500</v>
      </c>
      <c r="G101" s="80">
        <v>8500</v>
      </c>
      <c r="H101" s="80">
        <v>8500</v>
      </c>
      <c r="I101" s="80">
        <v>0</v>
      </c>
      <c r="J101" s="80">
        <v>8500</v>
      </c>
      <c r="K101" s="80">
        <v>0</v>
      </c>
      <c r="L101" s="80">
        <v>0</v>
      </c>
      <c r="M101" s="80">
        <v>0</v>
      </c>
      <c r="N101" s="80">
        <v>0</v>
      </c>
      <c r="O101" s="80">
        <v>0</v>
      </c>
      <c r="P101" s="80">
        <v>0</v>
      </c>
      <c r="Q101" s="80">
        <v>0</v>
      </c>
      <c r="R101" s="80">
        <v>0</v>
      </c>
      <c r="S101" s="80">
        <v>0</v>
      </c>
      <c r="T101" s="80">
        <v>0</v>
      </c>
      <c r="U101" s="77"/>
    </row>
    <row r="102" spans="1:21" s="10" customFormat="1" ht="13.5" thickBot="1" x14ac:dyDescent="0.25">
      <c r="A102" s="104"/>
      <c r="B102" s="104"/>
      <c r="C102" s="104">
        <v>4300</v>
      </c>
      <c r="D102" s="106" t="s">
        <v>101</v>
      </c>
      <c r="E102" s="53" t="s">
        <v>94</v>
      </c>
      <c r="F102" s="12">
        <v>70000</v>
      </c>
      <c r="G102" s="12">
        <v>70000</v>
      </c>
      <c r="H102" s="12">
        <v>70000</v>
      </c>
      <c r="I102" s="12">
        <v>0</v>
      </c>
      <c r="J102" s="12">
        <v>70000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80">
        <v>0</v>
      </c>
      <c r="U102" s="77"/>
    </row>
    <row r="103" spans="1:21" s="10" customFormat="1" ht="13.5" thickBot="1" x14ac:dyDescent="0.25">
      <c r="A103" s="104"/>
      <c r="B103" s="104"/>
      <c r="C103" s="104"/>
      <c r="D103" s="106"/>
      <c r="E103" s="79" t="s">
        <v>95</v>
      </c>
      <c r="F103" s="80">
        <v>0</v>
      </c>
      <c r="G103" s="80">
        <v>0</v>
      </c>
      <c r="H103" s="80">
        <v>0</v>
      </c>
      <c r="I103" s="80">
        <v>0</v>
      </c>
      <c r="J103" s="80">
        <v>0</v>
      </c>
      <c r="K103" s="80">
        <v>0</v>
      </c>
      <c r="L103" s="80">
        <v>0</v>
      </c>
      <c r="M103" s="80">
        <v>0</v>
      </c>
      <c r="N103" s="80">
        <v>0</v>
      </c>
      <c r="O103" s="80">
        <v>0</v>
      </c>
      <c r="P103" s="80">
        <v>0</v>
      </c>
      <c r="Q103" s="80">
        <v>0</v>
      </c>
      <c r="R103" s="80">
        <v>0</v>
      </c>
      <c r="S103" s="80">
        <v>0</v>
      </c>
      <c r="T103" s="80">
        <v>0</v>
      </c>
      <c r="U103" s="77"/>
    </row>
    <row r="104" spans="1:21" s="10" customFormat="1" ht="13.5" thickBot="1" x14ac:dyDescent="0.25">
      <c r="A104" s="104"/>
      <c r="B104" s="104"/>
      <c r="C104" s="104"/>
      <c r="D104" s="106"/>
      <c r="E104" s="79" t="s">
        <v>96</v>
      </c>
      <c r="F104" s="80">
        <v>31832</v>
      </c>
      <c r="G104" s="80">
        <v>31832</v>
      </c>
      <c r="H104" s="80">
        <v>31832</v>
      </c>
      <c r="I104" s="80">
        <v>0</v>
      </c>
      <c r="J104" s="80">
        <v>31832</v>
      </c>
      <c r="K104" s="80">
        <v>0</v>
      </c>
      <c r="L104" s="80">
        <v>0</v>
      </c>
      <c r="M104" s="80">
        <v>0</v>
      </c>
      <c r="N104" s="80">
        <v>0</v>
      </c>
      <c r="O104" s="80">
        <v>0</v>
      </c>
      <c r="P104" s="80">
        <v>0</v>
      </c>
      <c r="Q104" s="80">
        <v>0</v>
      </c>
      <c r="R104" s="80">
        <v>0</v>
      </c>
      <c r="S104" s="80">
        <v>0</v>
      </c>
      <c r="T104" s="80">
        <v>0</v>
      </c>
      <c r="U104" s="77"/>
    </row>
    <row r="105" spans="1:21" s="10" customFormat="1" ht="13.5" thickBot="1" x14ac:dyDescent="0.25">
      <c r="A105" s="104"/>
      <c r="B105" s="104"/>
      <c r="C105" s="104"/>
      <c r="D105" s="106"/>
      <c r="E105" s="79" t="s">
        <v>97</v>
      </c>
      <c r="F105" s="80">
        <v>101832</v>
      </c>
      <c r="G105" s="80">
        <v>101832</v>
      </c>
      <c r="H105" s="80">
        <v>101832</v>
      </c>
      <c r="I105" s="80">
        <v>0</v>
      </c>
      <c r="J105" s="80">
        <v>101832</v>
      </c>
      <c r="K105" s="80">
        <v>0</v>
      </c>
      <c r="L105" s="80">
        <v>0</v>
      </c>
      <c r="M105" s="80">
        <v>0</v>
      </c>
      <c r="N105" s="80">
        <v>0</v>
      </c>
      <c r="O105" s="80">
        <v>0</v>
      </c>
      <c r="P105" s="80">
        <v>0</v>
      </c>
      <c r="Q105" s="80">
        <v>0</v>
      </c>
      <c r="R105" s="80">
        <v>0</v>
      </c>
      <c r="S105" s="80">
        <v>0</v>
      </c>
      <c r="T105" s="80">
        <v>0</v>
      </c>
      <c r="U105" s="77"/>
    </row>
    <row r="106" spans="1:21" s="10" customFormat="1" ht="13.5" thickBot="1" x14ac:dyDescent="0.25">
      <c r="A106" s="104"/>
      <c r="B106" s="104"/>
      <c r="C106" s="104">
        <v>6060</v>
      </c>
      <c r="D106" s="106" t="s">
        <v>179</v>
      </c>
      <c r="E106" s="53" t="s">
        <v>94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80">
        <v>0</v>
      </c>
      <c r="U106" s="77"/>
    </row>
    <row r="107" spans="1:21" s="10" customFormat="1" ht="13.5" thickBot="1" x14ac:dyDescent="0.25">
      <c r="A107" s="104"/>
      <c r="B107" s="104"/>
      <c r="C107" s="104"/>
      <c r="D107" s="106"/>
      <c r="E107" s="79" t="s">
        <v>95</v>
      </c>
      <c r="F107" s="80">
        <v>0</v>
      </c>
      <c r="G107" s="80">
        <v>0</v>
      </c>
      <c r="H107" s="80">
        <v>0</v>
      </c>
      <c r="I107" s="80">
        <v>0</v>
      </c>
      <c r="J107" s="80">
        <v>0</v>
      </c>
      <c r="K107" s="80">
        <v>0</v>
      </c>
      <c r="L107" s="80">
        <v>0</v>
      </c>
      <c r="M107" s="80">
        <v>0</v>
      </c>
      <c r="N107" s="80">
        <v>0</v>
      </c>
      <c r="O107" s="80">
        <v>0</v>
      </c>
      <c r="P107" s="80">
        <v>0</v>
      </c>
      <c r="Q107" s="80">
        <v>0</v>
      </c>
      <c r="R107" s="80">
        <v>0</v>
      </c>
      <c r="S107" s="80">
        <v>0</v>
      </c>
      <c r="T107" s="80">
        <v>0</v>
      </c>
      <c r="U107" s="77"/>
    </row>
    <row r="108" spans="1:21" s="10" customFormat="1" ht="13.5" thickBot="1" x14ac:dyDescent="0.25">
      <c r="A108" s="104"/>
      <c r="B108" s="104"/>
      <c r="C108" s="104"/>
      <c r="D108" s="106"/>
      <c r="E108" s="79" t="s">
        <v>96</v>
      </c>
      <c r="F108" s="80">
        <v>17835</v>
      </c>
      <c r="G108" s="80">
        <v>0</v>
      </c>
      <c r="H108" s="80">
        <v>0</v>
      </c>
      <c r="I108" s="80">
        <v>0</v>
      </c>
      <c r="J108" s="80">
        <v>0</v>
      </c>
      <c r="K108" s="80">
        <v>0</v>
      </c>
      <c r="L108" s="80">
        <v>0</v>
      </c>
      <c r="M108" s="80">
        <v>0</v>
      </c>
      <c r="N108" s="80">
        <v>0</v>
      </c>
      <c r="O108" s="80">
        <v>0</v>
      </c>
      <c r="P108" s="80">
        <v>17835</v>
      </c>
      <c r="Q108" s="80">
        <v>17835</v>
      </c>
      <c r="R108" s="80">
        <v>0</v>
      </c>
      <c r="S108" s="80">
        <v>0</v>
      </c>
      <c r="T108" s="80">
        <v>0</v>
      </c>
      <c r="U108" s="77"/>
    </row>
    <row r="109" spans="1:21" s="10" customFormat="1" ht="13.5" thickBot="1" x14ac:dyDescent="0.25">
      <c r="A109" s="104"/>
      <c r="B109" s="104"/>
      <c r="C109" s="104"/>
      <c r="D109" s="106"/>
      <c r="E109" s="79" t="s">
        <v>97</v>
      </c>
      <c r="F109" s="80">
        <v>17835</v>
      </c>
      <c r="G109" s="80">
        <v>0</v>
      </c>
      <c r="H109" s="80">
        <v>0</v>
      </c>
      <c r="I109" s="80">
        <v>0</v>
      </c>
      <c r="J109" s="80">
        <v>0</v>
      </c>
      <c r="K109" s="80">
        <v>0</v>
      </c>
      <c r="L109" s="80">
        <v>0</v>
      </c>
      <c r="M109" s="80">
        <v>0</v>
      </c>
      <c r="N109" s="80">
        <v>0</v>
      </c>
      <c r="O109" s="80">
        <v>0</v>
      </c>
      <c r="P109" s="80">
        <v>17835</v>
      </c>
      <c r="Q109" s="80">
        <v>17835</v>
      </c>
      <c r="R109" s="80">
        <v>0</v>
      </c>
      <c r="S109" s="80">
        <v>0</v>
      </c>
      <c r="T109" s="80">
        <v>0</v>
      </c>
      <c r="U109" s="77"/>
    </row>
    <row r="110" spans="1:21" s="10" customFormat="1" ht="13.5" thickBot="1" x14ac:dyDescent="0.25">
      <c r="A110" s="104"/>
      <c r="B110" s="104">
        <v>90019</v>
      </c>
      <c r="C110" s="106" t="s">
        <v>188</v>
      </c>
      <c r="D110" s="106"/>
      <c r="E110" s="53" t="s">
        <v>94</v>
      </c>
      <c r="F110" s="12">
        <v>163920.12</v>
      </c>
      <c r="G110" s="12">
        <v>163920.12</v>
      </c>
      <c r="H110" s="12">
        <v>163920.12</v>
      </c>
      <c r="I110" s="12">
        <v>0</v>
      </c>
      <c r="J110" s="12">
        <v>163920.12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80">
        <v>0</v>
      </c>
      <c r="U110" s="77"/>
    </row>
    <row r="111" spans="1:21" s="10" customFormat="1" ht="13.5" thickBot="1" x14ac:dyDescent="0.25">
      <c r="A111" s="104"/>
      <c r="B111" s="104"/>
      <c r="C111" s="106"/>
      <c r="D111" s="106"/>
      <c r="E111" s="79" t="s">
        <v>95</v>
      </c>
      <c r="F111" s="80">
        <v>-8000</v>
      </c>
      <c r="G111" s="80">
        <v>-8000</v>
      </c>
      <c r="H111" s="80">
        <v>-8000</v>
      </c>
      <c r="I111" s="80">
        <v>0</v>
      </c>
      <c r="J111" s="80">
        <v>-8000</v>
      </c>
      <c r="K111" s="80">
        <v>0</v>
      </c>
      <c r="L111" s="80">
        <v>0</v>
      </c>
      <c r="M111" s="80">
        <v>0</v>
      </c>
      <c r="N111" s="80">
        <v>0</v>
      </c>
      <c r="O111" s="80">
        <v>0</v>
      </c>
      <c r="P111" s="80">
        <v>0</v>
      </c>
      <c r="Q111" s="80">
        <v>0</v>
      </c>
      <c r="R111" s="80">
        <v>0</v>
      </c>
      <c r="S111" s="80">
        <v>0</v>
      </c>
      <c r="T111" s="80">
        <v>0</v>
      </c>
      <c r="U111" s="77"/>
    </row>
    <row r="112" spans="1:21" s="10" customFormat="1" ht="13.5" thickBot="1" x14ac:dyDescent="0.25">
      <c r="A112" s="104"/>
      <c r="B112" s="104"/>
      <c r="C112" s="106"/>
      <c r="D112" s="106"/>
      <c r="E112" s="79" t="s">
        <v>96</v>
      </c>
      <c r="F112" s="80">
        <v>0</v>
      </c>
      <c r="G112" s="80">
        <v>0</v>
      </c>
      <c r="H112" s="80">
        <v>0</v>
      </c>
      <c r="I112" s="80">
        <v>0</v>
      </c>
      <c r="J112" s="80">
        <v>0</v>
      </c>
      <c r="K112" s="80">
        <v>0</v>
      </c>
      <c r="L112" s="80">
        <v>0</v>
      </c>
      <c r="M112" s="80">
        <v>0</v>
      </c>
      <c r="N112" s="80">
        <v>0</v>
      </c>
      <c r="O112" s="80">
        <v>0</v>
      </c>
      <c r="P112" s="80">
        <v>0</v>
      </c>
      <c r="Q112" s="80">
        <v>0</v>
      </c>
      <c r="R112" s="80">
        <v>0</v>
      </c>
      <c r="S112" s="80">
        <v>0</v>
      </c>
      <c r="T112" s="80">
        <v>0</v>
      </c>
      <c r="U112" s="77"/>
    </row>
    <row r="113" spans="1:21" s="10" customFormat="1" ht="13.5" thickBot="1" x14ac:dyDescent="0.25">
      <c r="A113" s="104"/>
      <c r="B113" s="104"/>
      <c r="C113" s="106"/>
      <c r="D113" s="106"/>
      <c r="E113" s="79" t="s">
        <v>97</v>
      </c>
      <c r="F113" s="80">
        <v>155920.12</v>
      </c>
      <c r="G113" s="80">
        <v>155920.12</v>
      </c>
      <c r="H113" s="80">
        <v>155920.12</v>
      </c>
      <c r="I113" s="80">
        <v>0</v>
      </c>
      <c r="J113" s="80">
        <v>155920.12</v>
      </c>
      <c r="K113" s="80">
        <v>0</v>
      </c>
      <c r="L113" s="80">
        <v>0</v>
      </c>
      <c r="M113" s="80">
        <v>0</v>
      </c>
      <c r="N113" s="80">
        <v>0</v>
      </c>
      <c r="O113" s="80">
        <v>0</v>
      </c>
      <c r="P113" s="80">
        <v>0</v>
      </c>
      <c r="Q113" s="80">
        <v>0</v>
      </c>
      <c r="R113" s="80">
        <v>0</v>
      </c>
      <c r="S113" s="80">
        <v>0</v>
      </c>
      <c r="T113" s="80">
        <v>0</v>
      </c>
      <c r="U113" s="77"/>
    </row>
    <row r="114" spans="1:21" s="10" customFormat="1" ht="13.5" thickBot="1" x14ac:dyDescent="0.25">
      <c r="A114" s="104"/>
      <c r="B114" s="104"/>
      <c r="C114" s="104">
        <v>4210</v>
      </c>
      <c r="D114" s="106" t="s">
        <v>103</v>
      </c>
      <c r="E114" s="53" t="s">
        <v>94</v>
      </c>
      <c r="F114" s="12">
        <v>38000</v>
      </c>
      <c r="G114" s="12">
        <v>38000</v>
      </c>
      <c r="H114" s="12">
        <v>38000</v>
      </c>
      <c r="I114" s="12">
        <v>0</v>
      </c>
      <c r="J114" s="12">
        <v>38000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80">
        <v>0</v>
      </c>
      <c r="U114" s="77"/>
    </row>
    <row r="115" spans="1:21" s="10" customFormat="1" ht="13.5" thickBot="1" x14ac:dyDescent="0.25">
      <c r="A115" s="104"/>
      <c r="B115" s="104"/>
      <c r="C115" s="104"/>
      <c r="D115" s="106"/>
      <c r="E115" s="79" t="s">
        <v>95</v>
      </c>
      <c r="F115" s="80">
        <v>-8000</v>
      </c>
      <c r="G115" s="80">
        <v>-8000</v>
      </c>
      <c r="H115" s="80">
        <v>-8000</v>
      </c>
      <c r="I115" s="80">
        <v>0</v>
      </c>
      <c r="J115" s="80">
        <v>-8000</v>
      </c>
      <c r="K115" s="80">
        <v>0</v>
      </c>
      <c r="L115" s="80">
        <v>0</v>
      </c>
      <c r="M115" s="80">
        <v>0</v>
      </c>
      <c r="N115" s="80">
        <v>0</v>
      </c>
      <c r="O115" s="80">
        <v>0</v>
      </c>
      <c r="P115" s="80">
        <v>0</v>
      </c>
      <c r="Q115" s="80">
        <v>0</v>
      </c>
      <c r="R115" s="80">
        <v>0</v>
      </c>
      <c r="S115" s="80">
        <v>0</v>
      </c>
      <c r="T115" s="80">
        <v>0</v>
      </c>
      <c r="U115" s="77"/>
    </row>
    <row r="116" spans="1:21" s="10" customFormat="1" ht="13.5" thickBot="1" x14ac:dyDescent="0.25">
      <c r="A116" s="104"/>
      <c r="B116" s="104"/>
      <c r="C116" s="104"/>
      <c r="D116" s="106"/>
      <c r="E116" s="79" t="s">
        <v>96</v>
      </c>
      <c r="F116" s="80">
        <v>0</v>
      </c>
      <c r="G116" s="80">
        <v>0</v>
      </c>
      <c r="H116" s="80">
        <v>0</v>
      </c>
      <c r="I116" s="80">
        <v>0</v>
      </c>
      <c r="J116" s="80">
        <v>0</v>
      </c>
      <c r="K116" s="80">
        <v>0</v>
      </c>
      <c r="L116" s="80">
        <v>0</v>
      </c>
      <c r="M116" s="80">
        <v>0</v>
      </c>
      <c r="N116" s="80">
        <v>0</v>
      </c>
      <c r="O116" s="80">
        <v>0</v>
      </c>
      <c r="P116" s="80">
        <v>0</v>
      </c>
      <c r="Q116" s="80">
        <v>0</v>
      </c>
      <c r="R116" s="80">
        <v>0</v>
      </c>
      <c r="S116" s="80">
        <v>0</v>
      </c>
      <c r="T116" s="80">
        <v>0</v>
      </c>
      <c r="U116" s="77"/>
    </row>
    <row r="117" spans="1:21" s="10" customFormat="1" x14ac:dyDescent="0.2">
      <c r="A117" s="104"/>
      <c r="B117" s="104"/>
      <c r="C117" s="104"/>
      <c r="D117" s="106"/>
      <c r="E117" s="79" t="s">
        <v>97</v>
      </c>
      <c r="F117" s="80">
        <v>30000</v>
      </c>
      <c r="G117" s="80">
        <v>30000</v>
      </c>
      <c r="H117" s="80">
        <v>30000</v>
      </c>
      <c r="I117" s="80">
        <v>0</v>
      </c>
      <c r="J117" s="80">
        <v>30000</v>
      </c>
      <c r="K117" s="80">
        <v>0</v>
      </c>
      <c r="L117" s="80">
        <v>0</v>
      </c>
      <c r="M117" s="80">
        <v>0</v>
      </c>
      <c r="N117" s="80">
        <v>0</v>
      </c>
      <c r="O117" s="80">
        <v>0</v>
      </c>
      <c r="P117" s="80">
        <v>0</v>
      </c>
      <c r="Q117" s="80">
        <v>0</v>
      </c>
      <c r="R117" s="80">
        <v>0</v>
      </c>
      <c r="S117" s="80">
        <v>0</v>
      </c>
      <c r="T117" s="80">
        <v>0</v>
      </c>
      <c r="U117" s="77"/>
    </row>
    <row r="118" spans="1:21" s="10" customFormat="1" x14ac:dyDescent="0.2">
      <c r="A118" s="102">
        <v>921</v>
      </c>
      <c r="B118" s="102"/>
      <c r="C118" s="103" t="s">
        <v>189</v>
      </c>
      <c r="D118" s="103"/>
      <c r="E118" s="79" t="s">
        <v>94</v>
      </c>
      <c r="F118" s="80">
        <v>3395000</v>
      </c>
      <c r="G118" s="80">
        <v>3355000</v>
      </c>
      <c r="H118" s="80">
        <v>270000</v>
      </c>
      <c r="I118" s="80">
        <v>30000</v>
      </c>
      <c r="J118" s="80">
        <v>240000</v>
      </c>
      <c r="K118" s="80">
        <v>3075000</v>
      </c>
      <c r="L118" s="80">
        <v>10000</v>
      </c>
      <c r="M118" s="80">
        <v>0</v>
      </c>
      <c r="N118" s="80">
        <v>0</v>
      </c>
      <c r="O118" s="80">
        <v>0</v>
      </c>
      <c r="P118" s="80">
        <v>40000</v>
      </c>
      <c r="Q118" s="80">
        <v>40000</v>
      </c>
      <c r="R118" s="80">
        <v>0</v>
      </c>
      <c r="S118" s="80">
        <v>0</v>
      </c>
      <c r="T118" s="80">
        <v>0</v>
      </c>
      <c r="U118" s="77"/>
    </row>
    <row r="119" spans="1:21" s="10" customFormat="1" x14ac:dyDescent="0.2">
      <c r="A119" s="102"/>
      <c r="B119" s="102"/>
      <c r="C119" s="103"/>
      <c r="D119" s="103"/>
      <c r="E119" s="79" t="s">
        <v>95</v>
      </c>
      <c r="F119" s="80">
        <v>-213440.57</v>
      </c>
      <c r="G119" s="80">
        <v>-213440.57</v>
      </c>
      <c r="H119" s="80">
        <v>-192500.57</v>
      </c>
      <c r="I119" s="80">
        <v>-30000</v>
      </c>
      <c r="J119" s="80">
        <v>-162500.57</v>
      </c>
      <c r="K119" s="80">
        <v>-18940</v>
      </c>
      <c r="L119" s="80">
        <v>-2000</v>
      </c>
      <c r="M119" s="80">
        <v>0</v>
      </c>
      <c r="N119" s="80">
        <v>0</v>
      </c>
      <c r="O119" s="80">
        <v>0</v>
      </c>
      <c r="P119" s="80">
        <v>0</v>
      </c>
      <c r="Q119" s="80">
        <v>0</v>
      </c>
      <c r="R119" s="80">
        <v>0</v>
      </c>
      <c r="S119" s="80">
        <v>0</v>
      </c>
      <c r="T119" s="80">
        <v>0</v>
      </c>
      <c r="U119" s="77"/>
    </row>
    <row r="120" spans="1:21" s="10" customFormat="1" x14ac:dyDescent="0.2">
      <c r="A120" s="102"/>
      <c r="B120" s="102"/>
      <c r="C120" s="103"/>
      <c r="D120" s="103"/>
      <c r="E120" s="79" t="s">
        <v>96</v>
      </c>
      <c r="F120" s="80">
        <v>241700.57</v>
      </c>
      <c r="G120" s="80">
        <v>241700.57</v>
      </c>
      <c r="H120" s="80">
        <v>0</v>
      </c>
      <c r="I120" s="80">
        <v>0</v>
      </c>
      <c r="J120" s="80">
        <v>0</v>
      </c>
      <c r="K120" s="80">
        <v>241700.57</v>
      </c>
      <c r="L120" s="80">
        <v>0</v>
      </c>
      <c r="M120" s="80">
        <v>0</v>
      </c>
      <c r="N120" s="80">
        <v>0</v>
      </c>
      <c r="O120" s="80">
        <v>0</v>
      </c>
      <c r="P120" s="80">
        <v>0</v>
      </c>
      <c r="Q120" s="80">
        <v>0</v>
      </c>
      <c r="R120" s="80">
        <v>0</v>
      </c>
      <c r="S120" s="80">
        <v>0</v>
      </c>
      <c r="T120" s="80">
        <v>0</v>
      </c>
      <c r="U120" s="77"/>
    </row>
    <row r="121" spans="1:21" s="10" customFormat="1" ht="13.5" thickBot="1" x14ac:dyDescent="0.25">
      <c r="A121" s="102"/>
      <c r="B121" s="102"/>
      <c r="C121" s="103"/>
      <c r="D121" s="103"/>
      <c r="E121" s="79" t="s">
        <v>97</v>
      </c>
      <c r="F121" s="80">
        <v>3423260</v>
      </c>
      <c r="G121" s="80">
        <v>3383260</v>
      </c>
      <c r="H121" s="80">
        <v>77499.429999999993</v>
      </c>
      <c r="I121" s="80">
        <v>0</v>
      </c>
      <c r="J121" s="80">
        <v>77499.429999999993</v>
      </c>
      <c r="K121" s="80">
        <v>3297760.57</v>
      </c>
      <c r="L121" s="80">
        <v>8000</v>
      </c>
      <c r="M121" s="80">
        <v>0</v>
      </c>
      <c r="N121" s="80">
        <v>0</v>
      </c>
      <c r="O121" s="80">
        <v>0</v>
      </c>
      <c r="P121" s="80">
        <v>40000</v>
      </c>
      <c r="Q121" s="80">
        <v>40000</v>
      </c>
      <c r="R121" s="80">
        <v>0</v>
      </c>
      <c r="S121" s="80">
        <v>0</v>
      </c>
      <c r="T121" s="80">
        <v>0</v>
      </c>
      <c r="U121" s="77"/>
    </row>
    <row r="122" spans="1:21" s="10" customFormat="1" ht="13.5" thickBot="1" x14ac:dyDescent="0.25">
      <c r="A122" s="104"/>
      <c r="B122" s="104">
        <v>92105</v>
      </c>
      <c r="C122" s="106" t="s">
        <v>190</v>
      </c>
      <c r="D122" s="106"/>
      <c r="E122" s="53" t="s">
        <v>94</v>
      </c>
      <c r="F122" s="12">
        <v>179540</v>
      </c>
      <c r="G122" s="12">
        <v>179540</v>
      </c>
      <c r="H122" s="12">
        <v>0</v>
      </c>
      <c r="I122" s="12">
        <v>0</v>
      </c>
      <c r="J122" s="12">
        <v>0</v>
      </c>
      <c r="K122" s="12">
        <v>179540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80">
        <v>0</v>
      </c>
      <c r="U122" s="77"/>
    </row>
    <row r="123" spans="1:21" s="10" customFormat="1" ht="13.5" thickBot="1" x14ac:dyDescent="0.25">
      <c r="A123" s="104"/>
      <c r="B123" s="104"/>
      <c r="C123" s="106"/>
      <c r="D123" s="106"/>
      <c r="E123" s="79" t="s">
        <v>95</v>
      </c>
      <c r="F123" s="80">
        <v>-18940</v>
      </c>
      <c r="G123" s="80">
        <v>-18940</v>
      </c>
      <c r="H123" s="80">
        <v>0</v>
      </c>
      <c r="I123" s="80">
        <v>0</v>
      </c>
      <c r="J123" s="80">
        <v>0</v>
      </c>
      <c r="K123" s="80">
        <v>-18940</v>
      </c>
      <c r="L123" s="80">
        <v>0</v>
      </c>
      <c r="M123" s="80">
        <v>0</v>
      </c>
      <c r="N123" s="80">
        <v>0</v>
      </c>
      <c r="O123" s="80">
        <v>0</v>
      </c>
      <c r="P123" s="80">
        <v>0</v>
      </c>
      <c r="Q123" s="80">
        <v>0</v>
      </c>
      <c r="R123" s="80">
        <v>0</v>
      </c>
      <c r="S123" s="80">
        <v>0</v>
      </c>
      <c r="T123" s="80">
        <v>0</v>
      </c>
      <c r="U123" s="77"/>
    </row>
    <row r="124" spans="1:21" s="10" customFormat="1" ht="13.5" thickBot="1" x14ac:dyDescent="0.25">
      <c r="A124" s="104"/>
      <c r="B124" s="104"/>
      <c r="C124" s="106"/>
      <c r="D124" s="106"/>
      <c r="E124" s="79" t="s">
        <v>96</v>
      </c>
      <c r="F124" s="80">
        <v>0</v>
      </c>
      <c r="G124" s="80">
        <v>0</v>
      </c>
      <c r="H124" s="80">
        <v>0</v>
      </c>
      <c r="I124" s="80">
        <v>0</v>
      </c>
      <c r="J124" s="80">
        <v>0</v>
      </c>
      <c r="K124" s="80">
        <v>0</v>
      </c>
      <c r="L124" s="80">
        <v>0</v>
      </c>
      <c r="M124" s="80">
        <v>0</v>
      </c>
      <c r="N124" s="80">
        <v>0</v>
      </c>
      <c r="O124" s="80">
        <v>0</v>
      </c>
      <c r="P124" s="80">
        <v>0</v>
      </c>
      <c r="Q124" s="80">
        <v>0</v>
      </c>
      <c r="R124" s="80">
        <v>0</v>
      </c>
      <c r="S124" s="80">
        <v>0</v>
      </c>
      <c r="T124" s="80">
        <v>0</v>
      </c>
      <c r="U124" s="77"/>
    </row>
    <row r="125" spans="1:21" s="10" customFormat="1" ht="13.5" thickBot="1" x14ac:dyDescent="0.25">
      <c r="A125" s="104"/>
      <c r="B125" s="104"/>
      <c r="C125" s="106"/>
      <c r="D125" s="106"/>
      <c r="E125" s="79" t="s">
        <v>97</v>
      </c>
      <c r="F125" s="80">
        <v>160600</v>
      </c>
      <c r="G125" s="80">
        <v>160600</v>
      </c>
      <c r="H125" s="80">
        <v>0</v>
      </c>
      <c r="I125" s="80">
        <v>0</v>
      </c>
      <c r="J125" s="80">
        <v>0</v>
      </c>
      <c r="K125" s="80">
        <v>160600</v>
      </c>
      <c r="L125" s="80">
        <v>0</v>
      </c>
      <c r="M125" s="80">
        <v>0</v>
      </c>
      <c r="N125" s="80">
        <v>0</v>
      </c>
      <c r="O125" s="80">
        <v>0</v>
      </c>
      <c r="P125" s="80">
        <v>0</v>
      </c>
      <c r="Q125" s="80">
        <v>0</v>
      </c>
      <c r="R125" s="80">
        <v>0</v>
      </c>
      <c r="S125" s="80">
        <v>0</v>
      </c>
      <c r="T125" s="80">
        <v>0</v>
      </c>
      <c r="U125" s="77"/>
    </row>
    <row r="126" spans="1:21" s="10" customFormat="1" ht="45" customHeight="1" thickBot="1" x14ac:dyDescent="0.25">
      <c r="A126" s="104"/>
      <c r="B126" s="104"/>
      <c r="C126" s="104">
        <v>2360</v>
      </c>
      <c r="D126" s="105" t="s">
        <v>98</v>
      </c>
      <c r="E126" s="53" t="s">
        <v>94</v>
      </c>
      <c r="F126" s="12">
        <v>179540</v>
      </c>
      <c r="G126" s="12">
        <v>179540</v>
      </c>
      <c r="H126" s="12">
        <v>0</v>
      </c>
      <c r="I126" s="12">
        <v>0</v>
      </c>
      <c r="J126" s="12">
        <v>0</v>
      </c>
      <c r="K126" s="12">
        <v>179540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80">
        <v>0</v>
      </c>
      <c r="U126" s="77"/>
    </row>
    <row r="127" spans="1:21" s="10" customFormat="1" ht="45" customHeight="1" thickBot="1" x14ac:dyDescent="0.25">
      <c r="A127" s="104"/>
      <c r="B127" s="104"/>
      <c r="C127" s="104"/>
      <c r="D127" s="105"/>
      <c r="E127" s="79" t="s">
        <v>95</v>
      </c>
      <c r="F127" s="80">
        <v>-18940</v>
      </c>
      <c r="G127" s="80">
        <v>-18940</v>
      </c>
      <c r="H127" s="80">
        <v>0</v>
      </c>
      <c r="I127" s="80">
        <v>0</v>
      </c>
      <c r="J127" s="80">
        <v>0</v>
      </c>
      <c r="K127" s="80">
        <v>-18940</v>
      </c>
      <c r="L127" s="80">
        <v>0</v>
      </c>
      <c r="M127" s="80">
        <v>0</v>
      </c>
      <c r="N127" s="80">
        <v>0</v>
      </c>
      <c r="O127" s="80">
        <v>0</v>
      </c>
      <c r="P127" s="80">
        <v>0</v>
      </c>
      <c r="Q127" s="80">
        <v>0</v>
      </c>
      <c r="R127" s="80">
        <v>0</v>
      </c>
      <c r="S127" s="80">
        <v>0</v>
      </c>
      <c r="T127" s="80">
        <v>0</v>
      </c>
      <c r="U127" s="77"/>
    </row>
    <row r="128" spans="1:21" s="10" customFormat="1" ht="45" customHeight="1" thickBot="1" x14ac:dyDescent="0.25">
      <c r="A128" s="104"/>
      <c r="B128" s="104"/>
      <c r="C128" s="104"/>
      <c r="D128" s="105"/>
      <c r="E128" s="79" t="s">
        <v>96</v>
      </c>
      <c r="F128" s="80">
        <v>0</v>
      </c>
      <c r="G128" s="80">
        <v>0</v>
      </c>
      <c r="H128" s="80">
        <v>0</v>
      </c>
      <c r="I128" s="80">
        <v>0</v>
      </c>
      <c r="J128" s="80">
        <v>0</v>
      </c>
      <c r="K128" s="80">
        <v>0</v>
      </c>
      <c r="L128" s="80">
        <v>0</v>
      </c>
      <c r="M128" s="80">
        <v>0</v>
      </c>
      <c r="N128" s="80">
        <v>0</v>
      </c>
      <c r="O128" s="80">
        <v>0</v>
      </c>
      <c r="P128" s="80">
        <v>0</v>
      </c>
      <c r="Q128" s="80">
        <v>0</v>
      </c>
      <c r="R128" s="80">
        <v>0</v>
      </c>
      <c r="S128" s="80">
        <v>0</v>
      </c>
      <c r="T128" s="80">
        <v>0</v>
      </c>
      <c r="U128" s="77"/>
    </row>
    <row r="129" spans="1:21" s="10" customFormat="1" ht="45" customHeight="1" thickBot="1" x14ac:dyDescent="0.25">
      <c r="A129" s="104"/>
      <c r="B129" s="104"/>
      <c r="C129" s="104"/>
      <c r="D129" s="105"/>
      <c r="E129" s="79" t="s">
        <v>97</v>
      </c>
      <c r="F129" s="80">
        <v>160600</v>
      </c>
      <c r="G129" s="80">
        <v>160600</v>
      </c>
      <c r="H129" s="80">
        <v>0</v>
      </c>
      <c r="I129" s="80">
        <v>0</v>
      </c>
      <c r="J129" s="80">
        <v>0</v>
      </c>
      <c r="K129" s="80">
        <v>160600</v>
      </c>
      <c r="L129" s="80">
        <v>0</v>
      </c>
      <c r="M129" s="80">
        <v>0</v>
      </c>
      <c r="N129" s="80">
        <v>0</v>
      </c>
      <c r="O129" s="80">
        <v>0</v>
      </c>
      <c r="P129" s="80">
        <v>0</v>
      </c>
      <c r="Q129" s="80">
        <v>0</v>
      </c>
      <c r="R129" s="80">
        <v>0</v>
      </c>
      <c r="S129" s="80">
        <v>0</v>
      </c>
      <c r="T129" s="80">
        <v>0</v>
      </c>
      <c r="U129" s="77"/>
    </row>
    <row r="130" spans="1:21" s="10" customFormat="1" ht="13.5" thickBot="1" x14ac:dyDescent="0.25">
      <c r="A130" s="104"/>
      <c r="B130" s="104">
        <v>92113</v>
      </c>
      <c r="C130" s="106" t="s">
        <v>191</v>
      </c>
      <c r="D130" s="106"/>
      <c r="E130" s="53" t="s">
        <v>94</v>
      </c>
      <c r="F130" s="12">
        <v>1800460</v>
      </c>
      <c r="G130" s="12">
        <v>1800460</v>
      </c>
      <c r="H130" s="12">
        <v>0</v>
      </c>
      <c r="I130" s="12">
        <v>0</v>
      </c>
      <c r="J130" s="12">
        <v>0</v>
      </c>
      <c r="K130" s="12">
        <v>1800460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80">
        <v>0</v>
      </c>
      <c r="U130" s="77"/>
    </row>
    <row r="131" spans="1:21" s="10" customFormat="1" ht="13.5" thickBot="1" x14ac:dyDescent="0.25">
      <c r="A131" s="104"/>
      <c r="B131" s="104"/>
      <c r="C131" s="106"/>
      <c r="D131" s="106"/>
      <c r="E131" s="79" t="s">
        <v>95</v>
      </c>
      <c r="F131" s="80">
        <v>0</v>
      </c>
      <c r="G131" s="80">
        <v>0</v>
      </c>
      <c r="H131" s="80">
        <v>0</v>
      </c>
      <c r="I131" s="80">
        <v>0</v>
      </c>
      <c r="J131" s="80">
        <v>0</v>
      </c>
      <c r="K131" s="80">
        <v>0</v>
      </c>
      <c r="L131" s="80">
        <v>0</v>
      </c>
      <c r="M131" s="80">
        <v>0</v>
      </c>
      <c r="N131" s="80">
        <v>0</v>
      </c>
      <c r="O131" s="80">
        <v>0</v>
      </c>
      <c r="P131" s="80">
        <v>0</v>
      </c>
      <c r="Q131" s="80">
        <v>0</v>
      </c>
      <c r="R131" s="80">
        <v>0</v>
      </c>
      <c r="S131" s="80">
        <v>0</v>
      </c>
      <c r="T131" s="80">
        <v>0</v>
      </c>
      <c r="U131" s="77"/>
    </row>
    <row r="132" spans="1:21" s="10" customFormat="1" ht="13.5" thickBot="1" x14ac:dyDescent="0.25">
      <c r="A132" s="104"/>
      <c r="B132" s="104"/>
      <c r="C132" s="106"/>
      <c r="D132" s="106"/>
      <c r="E132" s="79" t="s">
        <v>96</v>
      </c>
      <c r="F132" s="80">
        <v>241700.57</v>
      </c>
      <c r="G132" s="80">
        <v>241700.57</v>
      </c>
      <c r="H132" s="80">
        <v>0</v>
      </c>
      <c r="I132" s="80">
        <v>0</v>
      </c>
      <c r="J132" s="80">
        <v>0</v>
      </c>
      <c r="K132" s="80">
        <v>241700.57</v>
      </c>
      <c r="L132" s="80">
        <v>0</v>
      </c>
      <c r="M132" s="80">
        <v>0</v>
      </c>
      <c r="N132" s="80">
        <v>0</v>
      </c>
      <c r="O132" s="80">
        <v>0</v>
      </c>
      <c r="P132" s="80">
        <v>0</v>
      </c>
      <c r="Q132" s="80">
        <v>0</v>
      </c>
      <c r="R132" s="80">
        <v>0</v>
      </c>
      <c r="S132" s="80">
        <v>0</v>
      </c>
      <c r="T132" s="80">
        <v>0</v>
      </c>
      <c r="U132" s="77"/>
    </row>
    <row r="133" spans="1:21" s="10" customFormat="1" ht="13.5" thickBot="1" x14ac:dyDescent="0.25">
      <c r="A133" s="104"/>
      <c r="B133" s="104"/>
      <c r="C133" s="106"/>
      <c r="D133" s="106"/>
      <c r="E133" s="79" t="s">
        <v>97</v>
      </c>
      <c r="F133" s="80">
        <v>2042160.57</v>
      </c>
      <c r="G133" s="80">
        <v>2042160.57</v>
      </c>
      <c r="H133" s="80">
        <v>0</v>
      </c>
      <c r="I133" s="80">
        <v>0</v>
      </c>
      <c r="J133" s="80">
        <v>0</v>
      </c>
      <c r="K133" s="80">
        <v>2042160.57</v>
      </c>
      <c r="L133" s="80">
        <v>0</v>
      </c>
      <c r="M133" s="80">
        <v>0</v>
      </c>
      <c r="N133" s="80">
        <v>0</v>
      </c>
      <c r="O133" s="80">
        <v>0</v>
      </c>
      <c r="P133" s="80">
        <v>0</v>
      </c>
      <c r="Q133" s="80">
        <v>0</v>
      </c>
      <c r="R133" s="80">
        <v>0</v>
      </c>
      <c r="S133" s="80">
        <v>0</v>
      </c>
      <c r="T133" s="80">
        <v>0</v>
      </c>
      <c r="U133" s="77"/>
    </row>
    <row r="134" spans="1:21" s="10" customFormat="1" ht="13.5" thickBot="1" x14ac:dyDescent="0.25">
      <c r="A134" s="104"/>
      <c r="B134" s="104"/>
      <c r="C134" s="104">
        <v>2480</v>
      </c>
      <c r="D134" s="106" t="s">
        <v>192</v>
      </c>
      <c r="E134" s="53" t="s">
        <v>94</v>
      </c>
      <c r="F134" s="12">
        <v>1800460</v>
      </c>
      <c r="G134" s="12">
        <v>1800460</v>
      </c>
      <c r="H134" s="12">
        <v>0</v>
      </c>
      <c r="I134" s="12">
        <v>0</v>
      </c>
      <c r="J134" s="12">
        <v>0</v>
      </c>
      <c r="K134" s="12">
        <v>1800460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80">
        <v>0</v>
      </c>
      <c r="U134" s="77"/>
    </row>
    <row r="135" spans="1:21" s="10" customFormat="1" ht="13.5" thickBot="1" x14ac:dyDescent="0.25">
      <c r="A135" s="104"/>
      <c r="B135" s="104"/>
      <c r="C135" s="104"/>
      <c r="D135" s="106"/>
      <c r="E135" s="79" t="s">
        <v>95</v>
      </c>
      <c r="F135" s="80">
        <v>0</v>
      </c>
      <c r="G135" s="80">
        <v>0</v>
      </c>
      <c r="H135" s="80">
        <v>0</v>
      </c>
      <c r="I135" s="80">
        <v>0</v>
      </c>
      <c r="J135" s="80">
        <v>0</v>
      </c>
      <c r="K135" s="80">
        <v>0</v>
      </c>
      <c r="L135" s="80">
        <v>0</v>
      </c>
      <c r="M135" s="80">
        <v>0</v>
      </c>
      <c r="N135" s="80">
        <v>0</v>
      </c>
      <c r="O135" s="80">
        <v>0</v>
      </c>
      <c r="P135" s="80">
        <v>0</v>
      </c>
      <c r="Q135" s="80">
        <v>0</v>
      </c>
      <c r="R135" s="80">
        <v>0</v>
      </c>
      <c r="S135" s="80">
        <v>0</v>
      </c>
      <c r="T135" s="80">
        <v>0</v>
      </c>
      <c r="U135" s="77"/>
    </row>
    <row r="136" spans="1:21" s="10" customFormat="1" ht="13.5" thickBot="1" x14ac:dyDescent="0.25">
      <c r="A136" s="104"/>
      <c r="B136" s="104"/>
      <c r="C136" s="104"/>
      <c r="D136" s="106"/>
      <c r="E136" s="79" t="s">
        <v>96</v>
      </c>
      <c r="F136" s="80">
        <v>241700.57</v>
      </c>
      <c r="G136" s="80">
        <v>241700.57</v>
      </c>
      <c r="H136" s="80">
        <v>0</v>
      </c>
      <c r="I136" s="80">
        <v>0</v>
      </c>
      <c r="J136" s="80">
        <v>0</v>
      </c>
      <c r="K136" s="80">
        <v>241700.57</v>
      </c>
      <c r="L136" s="80">
        <v>0</v>
      </c>
      <c r="M136" s="80">
        <v>0</v>
      </c>
      <c r="N136" s="80">
        <v>0</v>
      </c>
      <c r="O136" s="80">
        <v>0</v>
      </c>
      <c r="P136" s="80">
        <v>0</v>
      </c>
      <c r="Q136" s="80">
        <v>0</v>
      </c>
      <c r="R136" s="80">
        <v>0</v>
      </c>
      <c r="S136" s="80">
        <v>0</v>
      </c>
      <c r="T136" s="80">
        <v>0</v>
      </c>
      <c r="U136" s="77"/>
    </row>
    <row r="137" spans="1:21" s="10" customFormat="1" ht="13.5" thickBot="1" x14ac:dyDescent="0.25">
      <c r="A137" s="104"/>
      <c r="B137" s="104"/>
      <c r="C137" s="104"/>
      <c r="D137" s="106"/>
      <c r="E137" s="79" t="s">
        <v>97</v>
      </c>
      <c r="F137" s="80">
        <v>2042160.57</v>
      </c>
      <c r="G137" s="80">
        <v>2042160.57</v>
      </c>
      <c r="H137" s="80">
        <v>0</v>
      </c>
      <c r="I137" s="80">
        <v>0</v>
      </c>
      <c r="J137" s="80">
        <v>0</v>
      </c>
      <c r="K137" s="80">
        <v>2042160.57</v>
      </c>
      <c r="L137" s="80">
        <v>0</v>
      </c>
      <c r="M137" s="80">
        <v>0</v>
      </c>
      <c r="N137" s="80">
        <v>0</v>
      </c>
      <c r="O137" s="80">
        <v>0</v>
      </c>
      <c r="P137" s="80">
        <v>0</v>
      </c>
      <c r="Q137" s="80">
        <v>0</v>
      </c>
      <c r="R137" s="80">
        <v>0</v>
      </c>
      <c r="S137" s="80">
        <v>0</v>
      </c>
      <c r="T137" s="80">
        <v>0</v>
      </c>
      <c r="U137" s="77"/>
    </row>
    <row r="138" spans="1:21" s="10" customFormat="1" ht="13.5" thickBot="1" x14ac:dyDescent="0.25">
      <c r="A138" s="104"/>
      <c r="B138" s="104">
        <v>92195</v>
      </c>
      <c r="C138" s="106" t="s">
        <v>104</v>
      </c>
      <c r="D138" s="106"/>
      <c r="E138" s="53" t="s">
        <v>94</v>
      </c>
      <c r="F138" s="12">
        <v>280000</v>
      </c>
      <c r="G138" s="12">
        <v>280000</v>
      </c>
      <c r="H138" s="12">
        <v>270000</v>
      </c>
      <c r="I138" s="12">
        <v>30000</v>
      </c>
      <c r="J138" s="12">
        <v>240000</v>
      </c>
      <c r="K138" s="12">
        <v>0</v>
      </c>
      <c r="L138" s="12">
        <v>10000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80">
        <v>0</v>
      </c>
      <c r="U138" s="77"/>
    </row>
    <row r="139" spans="1:21" s="10" customFormat="1" ht="13.5" thickBot="1" x14ac:dyDescent="0.25">
      <c r="A139" s="104"/>
      <c r="B139" s="104"/>
      <c r="C139" s="106"/>
      <c r="D139" s="106"/>
      <c r="E139" s="79" t="s">
        <v>95</v>
      </c>
      <c r="F139" s="80">
        <v>-194500.57</v>
      </c>
      <c r="G139" s="80">
        <v>-194500.57</v>
      </c>
      <c r="H139" s="80">
        <v>-192500.57</v>
      </c>
      <c r="I139" s="80">
        <v>-30000</v>
      </c>
      <c r="J139" s="80">
        <v>-162500.57</v>
      </c>
      <c r="K139" s="80">
        <v>0</v>
      </c>
      <c r="L139" s="80">
        <v>-2000</v>
      </c>
      <c r="M139" s="80">
        <v>0</v>
      </c>
      <c r="N139" s="80">
        <v>0</v>
      </c>
      <c r="O139" s="80">
        <v>0</v>
      </c>
      <c r="P139" s="80">
        <v>0</v>
      </c>
      <c r="Q139" s="80">
        <v>0</v>
      </c>
      <c r="R139" s="80">
        <v>0</v>
      </c>
      <c r="S139" s="80">
        <v>0</v>
      </c>
      <c r="T139" s="80">
        <v>0</v>
      </c>
      <c r="U139" s="77"/>
    </row>
    <row r="140" spans="1:21" s="10" customFormat="1" ht="13.5" thickBot="1" x14ac:dyDescent="0.25">
      <c r="A140" s="104"/>
      <c r="B140" s="104"/>
      <c r="C140" s="106"/>
      <c r="D140" s="106"/>
      <c r="E140" s="79" t="s">
        <v>96</v>
      </c>
      <c r="F140" s="80">
        <v>0</v>
      </c>
      <c r="G140" s="80">
        <v>0</v>
      </c>
      <c r="H140" s="80">
        <v>0</v>
      </c>
      <c r="I140" s="80">
        <v>0</v>
      </c>
      <c r="J140" s="80">
        <v>0</v>
      </c>
      <c r="K140" s="80">
        <v>0</v>
      </c>
      <c r="L140" s="80">
        <v>0</v>
      </c>
      <c r="M140" s="80">
        <v>0</v>
      </c>
      <c r="N140" s="80">
        <v>0</v>
      </c>
      <c r="O140" s="80">
        <v>0</v>
      </c>
      <c r="P140" s="80">
        <v>0</v>
      </c>
      <c r="Q140" s="80">
        <v>0</v>
      </c>
      <c r="R140" s="80">
        <v>0</v>
      </c>
      <c r="S140" s="80">
        <v>0</v>
      </c>
      <c r="T140" s="80">
        <v>0</v>
      </c>
      <c r="U140" s="77"/>
    </row>
    <row r="141" spans="1:21" s="10" customFormat="1" ht="13.5" thickBot="1" x14ac:dyDescent="0.25">
      <c r="A141" s="104"/>
      <c r="B141" s="104"/>
      <c r="C141" s="106"/>
      <c r="D141" s="106"/>
      <c r="E141" s="79" t="s">
        <v>97</v>
      </c>
      <c r="F141" s="80">
        <v>85499.43</v>
      </c>
      <c r="G141" s="80">
        <v>85499.43</v>
      </c>
      <c r="H141" s="80">
        <v>77499.429999999993</v>
      </c>
      <c r="I141" s="80">
        <v>0</v>
      </c>
      <c r="J141" s="80">
        <v>77499.429999999993</v>
      </c>
      <c r="K141" s="80">
        <v>0</v>
      </c>
      <c r="L141" s="80">
        <v>8000</v>
      </c>
      <c r="M141" s="80">
        <v>0</v>
      </c>
      <c r="N141" s="80">
        <v>0</v>
      </c>
      <c r="O141" s="80">
        <v>0</v>
      </c>
      <c r="P141" s="80">
        <v>0</v>
      </c>
      <c r="Q141" s="80">
        <v>0</v>
      </c>
      <c r="R141" s="80">
        <v>0</v>
      </c>
      <c r="S141" s="80">
        <v>0</v>
      </c>
      <c r="T141" s="80">
        <v>0</v>
      </c>
      <c r="U141" s="77"/>
    </row>
    <row r="142" spans="1:21" s="10" customFormat="1" ht="13.5" thickBot="1" x14ac:dyDescent="0.25">
      <c r="A142" s="104"/>
      <c r="B142" s="104"/>
      <c r="C142" s="104">
        <v>3020</v>
      </c>
      <c r="D142" s="106" t="s">
        <v>193</v>
      </c>
      <c r="E142" s="53" t="s">
        <v>94</v>
      </c>
      <c r="F142" s="12">
        <v>10000</v>
      </c>
      <c r="G142" s="12">
        <v>10000</v>
      </c>
      <c r="H142" s="12">
        <v>0</v>
      </c>
      <c r="I142" s="12">
        <v>0</v>
      </c>
      <c r="J142" s="12">
        <v>0</v>
      </c>
      <c r="K142" s="12">
        <v>0</v>
      </c>
      <c r="L142" s="12">
        <v>10000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80">
        <v>0</v>
      </c>
      <c r="U142" s="77"/>
    </row>
    <row r="143" spans="1:21" s="10" customFormat="1" ht="13.5" thickBot="1" x14ac:dyDescent="0.25">
      <c r="A143" s="104"/>
      <c r="B143" s="104"/>
      <c r="C143" s="104"/>
      <c r="D143" s="106"/>
      <c r="E143" s="79" t="s">
        <v>95</v>
      </c>
      <c r="F143" s="80">
        <v>-2000</v>
      </c>
      <c r="G143" s="80">
        <v>-2000</v>
      </c>
      <c r="H143" s="80">
        <v>0</v>
      </c>
      <c r="I143" s="80">
        <v>0</v>
      </c>
      <c r="J143" s="80">
        <v>0</v>
      </c>
      <c r="K143" s="80">
        <v>0</v>
      </c>
      <c r="L143" s="80">
        <v>-2000</v>
      </c>
      <c r="M143" s="80">
        <v>0</v>
      </c>
      <c r="N143" s="80">
        <v>0</v>
      </c>
      <c r="O143" s="80">
        <v>0</v>
      </c>
      <c r="P143" s="80">
        <v>0</v>
      </c>
      <c r="Q143" s="80">
        <v>0</v>
      </c>
      <c r="R143" s="80">
        <v>0</v>
      </c>
      <c r="S143" s="80">
        <v>0</v>
      </c>
      <c r="T143" s="80">
        <v>0</v>
      </c>
      <c r="U143" s="77"/>
    </row>
    <row r="144" spans="1:21" s="10" customFormat="1" ht="13.5" thickBot="1" x14ac:dyDescent="0.25">
      <c r="A144" s="104"/>
      <c r="B144" s="104"/>
      <c r="C144" s="104"/>
      <c r="D144" s="106"/>
      <c r="E144" s="79" t="s">
        <v>96</v>
      </c>
      <c r="F144" s="80">
        <v>0</v>
      </c>
      <c r="G144" s="80">
        <v>0</v>
      </c>
      <c r="H144" s="80">
        <v>0</v>
      </c>
      <c r="I144" s="80">
        <v>0</v>
      </c>
      <c r="J144" s="80">
        <v>0</v>
      </c>
      <c r="K144" s="80">
        <v>0</v>
      </c>
      <c r="L144" s="80">
        <v>0</v>
      </c>
      <c r="M144" s="80">
        <v>0</v>
      </c>
      <c r="N144" s="80">
        <v>0</v>
      </c>
      <c r="O144" s="80">
        <v>0</v>
      </c>
      <c r="P144" s="80">
        <v>0</v>
      </c>
      <c r="Q144" s="80">
        <v>0</v>
      </c>
      <c r="R144" s="80">
        <v>0</v>
      </c>
      <c r="S144" s="80">
        <v>0</v>
      </c>
      <c r="T144" s="80">
        <v>0</v>
      </c>
      <c r="U144" s="77"/>
    </row>
    <row r="145" spans="1:21" s="10" customFormat="1" ht="13.5" thickBot="1" x14ac:dyDescent="0.25">
      <c r="A145" s="104"/>
      <c r="B145" s="104"/>
      <c r="C145" s="104"/>
      <c r="D145" s="106"/>
      <c r="E145" s="79" t="s">
        <v>97</v>
      </c>
      <c r="F145" s="80">
        <v>8000</v>
      </c>
      <c r="G145" s="80">
        <v>8000</v>
      </c>
      <c r="H145" s="80">
        <v>0</v>
      </c>
      <c r="I145" s="80">
        <v>0</v>
      </c>
      <c r="J145" s="80">
        <v>0</v>
      </c>
      <c r="K145" s="80">
        <v>0</v>
      </c>
      <c r="L145" s="80">
        <v>8000</v>
      </c>
      <c r="M145" s="80">
        <v>0</v>
      </c>
      <c r="N145" s="80">
        <v>0</v>
      </c>
      <c r="O145" s="80">
        <v>0</v>
      </c>
      <c r="P145" s="80">
        <v>0</v>
      </c>
      <c r="Q145" s="80">
        <v>0</v>
      </c>
      <c r="R145" s="80">
        <v>0</v>
      </c>
      <c r="S145" s="80">
        <v>0</v>
      </c>
      <c r="T145" s="80">
        <v>0</v>
      </c>
      <c r="U145" s="77"/>
    </row>
    <row r="146" spans="1:21" s="10" customFormat="1" ht="13.5" thickBot="1" x14ac:dyDescent="0.25">
      <c r="A146" s="104"/>
      <c r="B146" s="104"/>
      <c r="C146" s="104">
        <v>4170</v>
      </c>
      <c r="D146" s="106" t="s">
        <v>105</v>
      </c>
      <c r="E146" s="53" t="s">
        <v>94</v>
      </c>
      <c r="F146" s="12">
        <v>30000</v>
      </c>
      <c r="G146" s="12">
        <v>30000</v>
      </c>
      <c r="H146" s="12">
        <v>30000</v>
      </c>
      <c r="I146" s="12">
        <v>30000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80">
        <v>0</v>
      </c>
      <c r="U146" s="77"/>
    </row>
    <row r="147" spans="1:21" s="10" customFormat="1" ht="13.5" thickBot="1" x14ac:dyDescent="0.25">
      <c r="A147" s="104"/>
      <c r="B147" s="104"/>
      <c r="C147" s="104"/>
      <c r="D147" s="106"/>
      <c r="E147" s="79" t="s">
        <v>95</v>
      </c>
      <c r="F147" s="80">
        <v>-30000</v>
      </c>
      <c r="G147" s="80">
        <v>-30000</v>
      </c>
      <c r="H147" s="80">
        <v>-30000</v>
      </c>
      <c r="I147" s="80">
        <v>-30000</v>
      </c>
      <c r="J147" s="80">
        <v>0</v>
      </c>
      <c r="K147" s="80">
        <v>0</v>
      </c>
      <c r="L147" s="80">
        <v>0</v>
      </c>
      <c r="M147" s="80">
        <v>0</v>
      </c>
      <c r="N147" s="80">
        <v>0</v>
      </c>
      <c r="O147" s="80">
        <v>0</v>
      </c>
      <c r="P147" s="80">
        <v>0</v>
      </c>
      <c r="Q147" s="80">
        <v>0</v>
      </c>
      <c r="R147" s="80">
        <v>0</v>
      </c>
      <c r="S147" s="80">
        <v>0</v>
      </c>
      <c r="T147" s="80">
        <v>0</v>
      </c>
      <c r="U147" s="77"/>
    </row>
    <row r="148" spans="1:21" s="10" customFormat="1" ht="13.5" thickBot="1" x14ac:dyDescent="0.25">
      <c r="A148" s="104"/>
      <c r="B148" s="104"/>
      <c r="C148" s="104"/>
      <c r="D148" s="106"/>
      <c r="E148" s="79" t="s">
        <v>96</v>
      </c>
      <c r="F148" s="80">
        <v>0</v>
      </c>
      <c r="G148" s="80">
        <v>0</v>
      </c>
      <c r="H148" s="80">
        <v>0</v>
      </c>
      <c r="I148" s="80">
        <v>0</v>
      </c>
      <c r="J148" s="80">
        <v>0</v>
      </c>
      <c r="K148" s="80">
        <v>0</v>
      </c>
      <c r="L148" s="80">
        <v>0</v>
      </c>
      <c r="M148" s="80">
        <v>0</v>
      </c>
      <c r="N148" s="80">
        <v>0</v>
      </c>
      <c r="O148" s="80">
        <v>0</v>
      </c>
      <c r="P148" s="80">
        <v>0</v>
      </c>
      <c r="Q148" s="80">
        <v>0</v>
      </c>
      <c r="R148" s="80">
        <v>0</v>
      </c>
      <c r="S148" s="80">
        <v>0</v>
      </c>
      <c r="T148" s="80">
        <v>0</v>
      </c>
      <c r="U148" s="77"/>
    </row>
    <row r="149" spans="1:21" s="10" customFormat="1" ht="13.5" thickBot="1" x14ac:dyDescent="0.25">
      <c r="A149" s="104"/>
      <c r="B149" s="104"/>
      <c r="C149" s="104"/>
      <c r="D149" s="106"/>
      <c r="E149" s="79" t="s">
        <v>97</v>
      </c>
      <c r="F149" s="80">
        <v>0</v>
      </c>
      <c r="G149" s="80">
        <v>0</v>
      </c>
      <c r="H149" s="80">
        <v>0</v>
      </c>
      <c r="I149" s="80">
        <v>0</v>
      </c>
      <c r="J149" s="80">
        <v>0</v>
      </c>
      <c r="K149" s="80">
        <v>0</v>
      </c>
      <c r="L149" s="80">
        <v>0</v>
      </c>
      <c r="M149" s="80">
        <v>0</v>
      </c>
      <c r="N149" s="80">
        <v>0</v>
      </c>
      <c r="O149" s="80">
        <v>0</v>
      </c>
      <c r="P149" s="80">
        <v>0</v>
      </c>
      <c r="Q149" s="80">
        <v>0</v>
      </c>
      <c r="R149" s="80">
        <v>0</v>
      </c>
      <c r="S149" s="80">
        <v>0</v>
      </c>
      <c r="T149" s="80">
        <v>0</v>
      </c>
      <c r="U149" s="77"/>
    </row>
    <row r="150" spans="1:21" s="10" customFormat="1" ht="13.5" thickBot="1" x14ac:dyDescent="0.25">
      <c r="A150" s="104"/>
      <c r="B150" s="104"/>
      <c r="C150" s="104">
        <v>4210</v>
      </c>
      <c r="D150" s="106" t="s">
        <v>103</v>
      </c>
      <c r="E150" s="53" t="s">
        <v>94</v>
      </c>
      <c r="F150" s="12">
        <v>20000</v>
      </c>
      <c r="G150" s="12">
        <v>20000</v>
      </c>
      <c r="H150" s="12">
        <v>20000</v>
      </c>
      <c r="I150" s="12">
        <v>0</v>
      </c>
      <c r="J150" s="12">
        <v>20000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80">
        <v>0</v>
      </c>
      <c r="U150" s="77"/>
    </row>
    <row r="151" spans="1:21" s="10" customFormat="1" ht="13.5" thickBot="1" x14ac:dyDescent="0.25">
      <c r="A151" s="104"/>
      <c r="B151" s="104"/>
      <c r="C151" s="104"/>
      <c r="D151" s="106"/>
      <c r="E151" s="79" t="s">
        <v>95</v>
      </c>
      <c r="F151" s="80">
        <v>-10000.57</v>
      </c>
      <c r="G151" s="80">
        <v>-10000.57</v>
      </c>
      <c r="H151" s="80">
        <v>-10000.57</v>
      </c>
      <c r="I151" s="80">
        <v>0</v>
      </c>
      <c r="J151" s="80">
        <v>-10000.57</v>
      </c>
      <c r="K151" s="80">
        <v>0</v>
      </c>
      <c r="L151" s="80">
        <v>0</v>
      </c>
      <c r="M151" s="80">
        <v>0</v>
      </c>
      <c r="N151" s="80">
        <v>0</v>
      </c>
      <c r="O151" s="80">
        <v>0</v>
      </c>
      <c r="P151" s="80">
        <v>0</v>
      </c>
      <c r="Q151" s="80">
        <v>0</v>
      </c>
      <c r="R151" s="80">
        <v>0</v>
      </c>
      <c r="S151" s="80">
        <v>0</v>
      </c>
      <c r="T151" s="80">
        <v>0</v>
      </c>
      <c r="U151" s="77"/>
    </row>
    <row r="152" spans="1:21" s="10" customFormat="1" ht="13.5" thickBot="1" x14ac:dyDescent="0.25">
      <c r="A152" s="104"/>
      <c r="B152" s="104"/>
      <c r="C152" s="104"/>
      <c r="D152" s="106"/>
      <c r="E152" s="79" t="s">
        <v>96</v>
      </c>
      <c r="F152" s="80">
        <v>0</v>
      </c>
      <c r="G152" s="80">
        <v>0</v>
      </c>
      <c r="H152" s="80">
        <v>0</v>
      </c>
      <c r="I152" s="80">
        <v>0</v>
      </c>
      <c r="J152" s="80">
        <v>0</v>
      </c>
      <c r="K152" s="80">
        <v>0</v>
      </c>
      <c r="L152" s="80">
        <v>0</v>
      </c>
      <c r="M152" s="80">
        <v>0</v>
      </c>
      <c r="N152" s="80">
        <v>0</v>
      </c>
      <c r="O152" s="80">
        <v>0</v>
      </c>
      <c r="P152" s="80">
        <v>0</v>
      </c>
      <c r="Q152" s="80">
        <v>0</v>
      </c>
      <c r="R152" s="80">
        <v>0</v>
      </c>
      <c r="S152" s="80">
        <v>0</v>
      </c>
      <c r="T152" s="80">
        <v>0</v>
      </c>
      <c r="U152" s="77"/>
    </row>
    <row r="153" spans="1:21" s="10" customFormat="1" ht="13.5" thickBot="1" x14ac:dyDescent="0.25">
      <c r="A153" s="104"/>
      <c r="B153" s="104"/>
      <c r="C153" s="104"/>
      <c r="D153" s="106"/>
      <c r="E153" s="79" t="s">
        <v>97</v>
      </c>
      <c r="F153" s="80">
        <v>9999.43</v>
      </c>
      <c r="G153" s="80">
        <v>9999.43</v>
      </c>
      <c r="H153" s="80">
        <v>9999.43</v>
      </c>
      <c r="I153" s="80">
        <v>0</v>
      </c>
      <c r="J153" s="80">
        <v>9999.43</v>
      </c>
      <c r="K153" s="80">
        <v>0</v>
      </c>
      <c r="L153" s="80">
        <v>0</v>
      </c>
      <c r="M153" s="80">
        <v>0</v>
      </c>
      <c r="N153" s="80">
        <v>0</v>
      </c>
      <c r="O153" s="80">
        <v>0</v>
      </c>
      <c r="P153" s="80">
        <v>0</v>
      </c>
      <c r="Q153" s="80">
        <v>0</v>
      </c>
      <c r="R153" s="80">
        <v>0</v>
      </c>
      <c r="S153" s="80">
        <v>0</v>
      </c>
      <c r="T153" s="80">
        <v>0</v>
      </c>
      <c r="U153" s="77"/>
    </row>
    <row r="154" spans="1:21" s="10" customFormat="1" ht="13.5" thickBot="1" x14ac:dyDescent="0.25">
      <c r="A154" s="104"/>
      <c r="B154" s="104"/>
      <c r="C154" s="104">
        <v>4280</v>
      </c>
      <c r="D154" s="106" t="s">
        <v>194</v>
      </c>
      <c r="E154" s="53" t="s">
        <v>94</v>
      </c>
      <c r="F154" s="12">
        <v>10000</v>
      </c>
      <c r="G154" s="12">
        <v>10000</v>
      </c>
      <c r="H154" s="12">
        <v>10000</v>
      </c>
      <c r="I154" s="12">
        <v>0</v>
      </c>
      <c r="J154" s="12">
        <v>10000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80">
        <v>0</v>
      </c>
      <c r="U154" s="77"/>
    </row>
    <row r="155" spans="1:21" s="10" customFormat="1" ht="13.5" thickBot="1" x14ac:dyDescent="0.25">
      <c r="A155" s="104"/>
      <c r="B155" s="104"/>
      <c r="C155" s="104"/>
      <c r="D155" s="106"/>
      <c r="E155" s="79" t="s">
        <v>95</v>
      </c>
      <c r="F155" s="80">
        <v>-7500</v>
      </c>
      <c r="G155" s="80">
        <v>-7500</v>
      </c>
      <c r="H155" s="80">
        <v>-7500</v>
      </c>
      <c r="I155" s="80">
        <v>0</v>
      </c>
      <c r="J155" s="80">
        <v>-7500</v>
      </c>
      <c r="K155" s="80">
        <v>0</v>
      </c>
      <c r="L155" s="80">
        <v>0</v>
      </c>
      <c r="M155" s="80">
        <v>0</v>
      </c>
      <c r="N155" s="80">
        <v>0</v>
      </c>
      <c r="O155" s="80">
        <v>0</v>
      </c>
      <c r="P155" s="80">
        <v>0</v>
      </c>
      <c r="Q155" s="80">
        <v>0</v>
      </c>
      <c r="R155" s="80">
        <v>0</v>
      </c>
      <c r="S155" s="80">
        <v>0</v>
      </c>
      <c r="T155" s="80">
        <v>0</v>
      </c>
      <c r="U155" s="77"/>
    </row>
    <row r="156" spans="1:21" s="10" customFormat="1" ht="13.5" thickBot="1" x14ac:dyDescent="0.25">
      <c r="A156" s="104"/>
      <c r="B156" s="104"/>
      <c r="C156" s="104"/>
      <c r="D156" s="106"/>
      <c r="E156" s="79" t="s">
        <v>96</v>
      </c>
      <c r="F156" s="80">
        <v>0</v>
      </c>
      <c r="G156" s="80">
        <v>0</v>
      </c>
      <c r="H156" s="80">
        <v>0</v>
      </c>
      <c r="I156" s="80">
        <v>0</v>
      </c>
      <c r="J156" s="80">
        <v>0</v>
      </c>
      <c r="K156" s="80">
        <v>0</v>
      </c>
      <c r="L156" s="80">
        <v>0</v>
      </c>
      <c r="M156" s="80">
        <v>0</v>
      </c>
      <c r="N156" s="80">
        <v>0</v>
      </c>
      <c r="O156" s="80">
        <v>0</v>
      </c>
      <c r="P156" s="80">
        <v>0</v>
      </c>
      <c r="Q156" s="80">
        <v>0</v>
      </c>
      <c r="R156" s="80">
        <v>0</v>
      </c>
      <c r="S156" s="80">
        <v>0</v>
      </c>
      <c r="T156" s="80">
        <v>0</v>
      </c>
      <c r="U156" s="77"/>
    </row>
    <row r="157" spans="1:21" s="10" customFormat="1" ht="13.5" thickBot="1" x14ac:dyDescent="0.25">
      <c r="A157" s="104"/>
      <c r="B157" s="104"/>
      <c r="C157" s="104"/>
      <c r="D157" s="106"/>
      <c r="E157" s="79" t="s">
        <v>97</v>
      </c>
      <c r="F157" s="80">
        <v>2500</v>
      </c>
      <c r="G157" s="80">
        <v>2500</v>
      </c>
      <c r="H157" s="80">
        <v>2500</v>
      </c>
      <c r="I157" s="80">
        <v>0</v>
      </c>
      <c r="J157" s="80">
        <v>2500</v>
      </c>
      <c r="K157" s="80">
        <v>0</v>
      </c>
      <c r="L157" s="80">
        <v>0</v>
      </c>
      <c r="M157" s="80">
        <v>0</v>
      </c>
      <c r="N157" s="80">
        <v>0</v>
      </c>
      <c r="O157" s="80">
        <v>0</v>
      </c>
      <c r="P157" s="80">
        <v>0</v>
      </c>
      <c r="Q157" s="80">
        <v>0</v>
      </c>
      <c r="R157" s="80">
        <v>0</v>
      </c>
      <c r="S157" s="80">
        <v>0</v>
      </c>
      <c r="T157" s="80">
        <v>0</v>
      </c>
      <c r="U157" s="77"/>
    </row>
    <row r="158" spans="1:21" s="10" customFormat="1" ht="13.5" thickBot="1" x14ac:dyDescent="0.25">
      <c r="A158" s="104"/>
      <c r="B158" s="104"/>
      <c r="C158" s="104">
        <v>4300</v>
      </c>
      <c r="D158" s="106" t="s">
        <v>101</v>
      </c>
      <c r="E158" s="53" t="s">
        <v>94</v>
      </c>
      <c r="F158" s="12">
        <v>168000</v>
      </c>
      <c r="G158" s="12">
        <v>168000</v>
      </c>
      <c r="H158" s="12">
        <v>168000</v>
      </c>
      <c r="I158" s="12">
        <v>0</v>
      </c>
      <c r="J158" s="12">
        <v>168000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80">
        <v>0</v>
      </c>
      <c r="U158" s="77"/>
    </row>
    <row r="159" spans="1:21" s="10" customFormat="1" ht="13.5" thickBot="1" x14ac:dyDescent="0.25">
      <c r="A159" s="104"/>
      <c r="B159" s="104"/>
      <c r="C159" s="104"/>
      <c r="D159" s="106"/>
      <c r="E159" s="79" t="s">
        <v>95</v>
      </c>
      <c r="F159" s="80">
        <v>-110000</v>
      </c>
      <c r="G159" s="80">
        <v>-110000</v>
      </c>
      <c r="H159" s="80">
        <v>-110000</v>
      </c>
      <c r="I159" s="80">
        <v>0</v>
      </c>
      <c r="J159" s="80">
        <v>-110000</v>
      </c>
      <c r="K159" s="80">
        <v>0</v>
      </c>
      <c r="L159" s="80">
        <v>0</v>
      </c>
      <c r="M159" s="80">
        <v>0</v>
      </c>
      <c r="N159" s="80">
        <v>0</v>
      </c>
      <c r="O159" s="80">
        <v>0</v>
      </c>
      <c r="P159" s="80">
        <v>0</v>
      </c>
      <c r="Q159" s="80">
        <v>0</v>
      </c>
      <c r="R159" s="80">
        <v>0</v>
      </c>
      <c r="S159" s="80">
        <v>0</v>
      </c>
      <c r="T159" s="80">
        <v>0</v>
      </c>
      <c r="U159" s="77"/>
    </row>
    <row r="160" spans="1:21" s="10" customFormat="1" ht="13.5" thickBot="1" x14ac:dyDescent="0.25">
      <c r="A160" s="104"/>
      <c r="B160" s="104"/>
      <c r="C160" s="104"/>
      <c r="D160" s="106"/>
      <c r="E160" s="79" t="s">
        <v>96</v>
      </c>
      <c r="F160" s="80">
        <v>0</v>
      </c>
      <c r="G160" s="80">
        <v>0</v>
      </c>
      <c r="H160" s="80">
        <v>0</v>
      </c>
      <c r="I160" s="80">
        <v>0</v>
      </c>
      <c r="J160" s="80">
        <v>0</v>
      </c>
      <c r="K160" s="80">
        <v>0</v>
      </c>
      <c r="L160" s="80">
        <v>0</v>
      </c>
      <c r="M160" s="80">
        <v>0</v>
      </c>
      <c r="N160" s="80">
        <v>0</v>
      </c>
      <c r="O160" s="80">
        <v>0</v>
      </c>
      <c r="P160" s="80">
        <v>0</v>
      </c>
      <c r="Q160" s="80">
        <v>0</v>
      </c>
      <c r="R160" s="80">
        <v>0</v>
      </c>
      <c r="S160" s="80">
        <v>0</v>
      </c>
      <c r="T160" s="80">
        <v>0</v>
      </c>
      <c r="U160" s="77"/>
    </row>
    <row r="161" spans="1:21" s="10" customFormat="1" ht="13.5" thickBot="1" x14ac:dyDescent="0.25">
      <c r="A161" s="104"/>
      <c r="B161" s="104"/>
      <c r="C161" s="104"/>
      <c r="D161" s="106"/>
      <c r="E161" s="79" t="s">
        <v>97</v>
      </c>
      <c r="F161" s="80">
        <v>58000</v>
      </c>
      <c r="G161" s="80">
        <v>58000</v>
      </c>
      <c r="H161" s="80">
        <v>58000</v>
      </c>
      <c r="I161" s="80">
        <v>0</v>
      </c>
      <c r="J161" s="80">
        <v>58000</v>
      </c>
      <c r="K161" s="80">
        <v>0</v>
      </c>
      <c r="L161" s="80">
        <v>0</v>
      </c>
      <c r="M161" s="80">
        <v>0</v>
      </c>
      <c r="N161" s="80">
        <v>0</v>
      </c>
      <c r="O161" s="80">
        <v>0</v>
      </c>
      <c r="P161" s="80">
        <v>0</v>
      </c>
      <c r="Q161" s="80">
        <v>0</v>
      </c>
      <c r="R161" s="80">
        <v>0</v>
      </c>
      <c r="S161" s="80">
        <v>0</v>
      </c>
      <c r="T161" s="80">
        <v>0</v>
      </c>
      <c r="U161" s="77"/>
    </row>
    <row r="162" spans="1:21" s="10" customFormat="1" ht="13.5" thickBot="1" x14ac:dyDescent="0.25">
      <c r="A162" s="104"/>
      <c r="B162" s="104"/>
      <c r="C162" s="104">
        <v>4430</v>
      </c>
      <c r="D162" s="106" t="s">
        <v>195</v>
      </c>
      <c r="E162" s="53" t="s">
        <v>94</v>
      </c>
      <c r="F162" s="12">
        <v>40000</v>
      </c>
      <c r="G162" s="12">
        <v>40000</v>
      </c>
      <c r="H162" s="12">
        <v>40000</v>
      </c>
      <c r="I162" s="12">
        <v>0</v>
      </c>
      <c r="J162" s="12">
        <v>40000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80">
        <v>0</v>
      </c>
      <c r="U162" s="77"/>
    </row>
    <row r="163" spans="1:21" s="10" customFormat="1" ht="13.5" thickBot="1" x14ac:dyDescent="0.25">
      <c r="A163" s="104"/>
      <c r="B163" s="104"/>
      <c r="C163" s="104"/>
      <c r="D163" s="106"/>
      <c r="E163" s="79" t="s">
        <v>95</v>
      </c>
      <c r="F163" s="80">
        <v>-35000</v>
      </c>
      <c r="G163" s="80">
        <v>-35000</v>
      </c>
      <c r="H163" s="80">
        <v>-35000</v>
      </c>
      <c r="I163" s="80">
        <v>0</v>
      </c>
      <c r="J163" s="80">
        <v>-35000</v>
      </c>
      <c r="K163" s="80">
        <v>0</v>
      </c>
      <c r="L163" s="80">
        <v>0</v>
      </c>
      <c r="M163" s="80">
        <v>0</v>
      </c>
      <c r="N163" s="80">
        <v>0</v>
      </c>
      <c r="O163" s="80">
        <v>0</v>
      </c>
      <c r="P163" s="80">
        <v>0</v>
      </c>
      <c r="Q163" s="80">
        <v>0</v>
      </c>
      <c r="R163" s="80">
        <v>0</v>
      </c>
      <c r="S163" s="80">
        <v>0</v>
      </c>
      <c r="T163" s="80">
        <v>0</v>
      </c>
      <c r="U163" s="77"/>
    </row>
    <row r="164" spans="1:21" s="10" customFormat="1" ht="13.5" thickBot="1" x14ac:dyDescent="0.25">
      <c r="A164" s="104"/>
      <c r="B164" s="104"/>
      <c r="C164" s="104"/>
      <c r="D164" s="106"/>
      <c r="E164" s="79" t="s">
        <v>96</v>
      </c>
      <c r="F164" s="80">
        <v>0</v>
      </c>
      <c r="G164" s="80">
        <v>0</v>
      </c>
      <c r="H164" s="80">
        <v>0</v>
      </c>
      <c r="I164" s="80">
        <v>0</v>
      </c>
      <c r="J164" s="80">
        <v>0</v>
      </c>
      <c r="K164" s="80">
        <v>0</v>
      </c>
      <c r="L164" s="80">
        <v>0</v>
      </c>
      <c r="M164" s="80">
        <v>0</v>
      </c>
      <c r="N164" s="80">
        <v>0</v>
      </c>
      <c r="O164" s="80">
        <v>0</v>
      </c>
      <c r="P164" s="80">
        <v>0</v>
      </c>
      <c r="Q164" s="80">
        <v>0</v>
      </c>
      <c r="R164" s="80">
        <v>0</v>
      </c>
      <c r="S164" s="80">
        <v>0</v>
      </c>
      <c r="T164" s="80">
        <v>0</v>
      </c>
      <c r="U164" s="77"/>
    </row>
    <row r="165" spans="1:21" s="10" customFormat="1" x14ac:dyDescent="0.2">
      <c r="A165" s="104"/>
      <c r="B165" s="104"/>
      <c r="C165" s="104"/>
      <c r="D165" s="106"/>
      <c r="E165" s="79" t="s">
        <v>97</v>
      </c>
      <c r="F165" s="80">
        <v>5000</v>
      </c>
      <c r="G165" s="80">
        <v>5000</v>
      </c>
      <c r="H165" s="80">
        <v>5000</v>
      </c>
      <c r="I165" s="80">
        <v>0</v>
      </c>
      <c r="J165" s="80">
        <v>5000</v>
      </c>
      <c r="K165" s="80">
        <v>0</v>
      </c>
      <c r="L165" s="80">
        <v>0</v>
      </c>
      <c r="M165" s="80">
        <v>0</v>
      </c>
      <c r="N165" s="80">
        <v>0</v>
      </c>
      <c r="O165" s="80">
        <v>0</v>
      </c>
      <c r="P165" s="80">
        <v>0</v>
      </c>
      <c r="Q165" s="80">
        <v>0</v>
      </c>
      <c r="R165" s="80">
        <v>0</v>
      </c>
      <c r="S165" s="80">
        <v>0</v>
      </c>
      <c r="T165" s="80">
        <v>0</v>
      </c>
      <c r="U165" s="77"/>
    </row>
    <row r="166" spans="1:21" s="10" customFormat="1" x14ac:dyDescent="0.2">
      <c r="A166" s="102">
        <v>926</v>
      </c>
      <c r="B166" s="102"/>
      <c r="C166" s="103" t="s">
        <v>107</v>
      </c>
      <c r="D166" s="103"/>
      <c r="E166" s="79" t="s">
        <v>94</v>
      </c>
      <c r="F166" s="80">
        <v>6848842</v>
      </c>
      <c r="G166" s="80">
        <v>4583879</v>
      </c>
      <c r="H166" s="80">
        <v>3610879</v>
      </c>
      <c r="I166" s="80">
        <v>1769643</v>
      </c>
      <c r="J166" s="80">
        <v>1841236</v>
      </c>
      <c r="K166" s="80">
        <v>865000</v>
      </c>
      <c r="L166" s="80">
        <v>108000</v>
      </c>
      <c r="M166" s="80">
        <v>0</v>
      </c>
      <c r="N166" s="80">
        <v>0</v>
      </c>
      <c r="O166" s="80">
        <v>0</v>
      </c>
      <c r="P166" s="80">
        <v>2264963</v>
      </c>
      <c r="Q166" s="80">
        <v>2264963</v>
      </c>
      <c r="R166" s="80">
        <v>0</v>
      </c>
      <c r="S166" s="80">
        <v>0</v>
      </c>
      <c r="T166" s="80">
        <v>0</v>
      </c>
      <c r="U166" s="77"/>
    </row>
    <row r="167" spans="1:21" s="10" customFormat="1" x14ac:dyDescent="0.2">
      <c r="A167" s="102"/>
      <c r="B167" s="102"/>
      <c r="C167" s="103"/>
      <c r="D167" s="103"/>
      <c r="E167" s="79" t="s">
        <v>95</v>
      </c>
      <c r="F167" s="80">
        <v>-67620</v>
      </c>
      <c r="G167" s="80">
        <v>-28260</v>
      </c>
      <c r="H167" s="80">
        <v>-10540</v>
      </c>
      <c r="I167" s="80">
        <v>0</v>
      </c>
      <c r="J167" s="80">
        <v>-10540</v>
      </c>
      <c r="K167" s="80">
        <v>-17720</v>
      </c>
      <c r="L167" s="80">
        <v>0</v>
      </c>
      <c r="M167" s="80">
        <v>0</v>
      </c>
      <c r="N167" s="80">
        <v>0</v>
      </c>
      <c r="O167" s="80">
        <v>0</v>
      </c>
      <c r="P167" s="80">
        <v>-39360</v>
      </c>
      <c r="Q167" s="80">
        <v>-39360</v>
      </c>
      <c r="R167" s="80">
        <v>0</v>
      </c>
      <c r="S167" s="80">
        <v>0</v>
      </c>
      <c r="T167" s="80">
        <v>0</v>
      </c>
      <c r="U167" s="77"/>
    </row>
    <row r="168" spans="1:21" s="10" customFormat="1" x14ac:dyDescent="0.2">
      <c r="A168" s="102"/>
      <c r="B168" s="102"/>
      <c r="C168" s="103"/>
      <c r="D168" s="103"/>
      <c r="E168" s="79" t="s">
        <v>96</v>
      </c>
      <c r="F168" s="80">
        <v>39360</v>
      </c>
      <c r="G168" s="80">
        <v>0</v>
      </c>
      <c r="H168" s="80">
        <v>0</v>
      </c>
      <c r="I168" s="80">
        <v>0</v>
      </c>
      <c r="J168" s="80">
        <v>0</v>
      </c>
      <c r="K168" s="80">
        <v>0</v>
      </c>
      <c r="L168" s="80">
        <v>0</v>
      </c>
      <c r="M168" s="80">
        <v>0</v>
      </c>
      <c r="N168" s="80">
        <v>0</v>
      </c>
      <c r="O168" s="80">
        <v>0</v>
      </c>
      <c r="P168" s="80">
        <v>39360</v>
      </c>
      <c r="Q168" s="80">
        <v>39360</v>
      </c>
      <c r="R168" s="80">
        <v>0</v>
      </c>
      <c r="S168" s="80">
        <v>0</v>
      </c>
      <c r="T168" s="80">
        <v>0</v>
      </c>
      <c r="U168" s="77"/>
    </row>
    <row r="169" spans="1:21" s="10" customFormat="1" ht="13.5" thickBot="1" x14ac:dyDescent="0.25">
      <c r="A169" s="102"/>
      <c r="B169" s="102"/>
      <c r="C169" s="103"/>
      <c r="D169" s="103"/>
      <c r="E169" s="79" t="s">
        <v>97</v>
      </c>
      <c r="F169" s="80">
        <v>6820582</v>
      </c>
      <c r="G169" s="80">
        <v>4555619</v>
      </c>
      <c r="H169" s="80">
        <v>3600339</v>
      </c>
      <c r="I169" s="80">
        <v>1769643</v>
      </c>
      <c r="J169" s="80">
        <v>1830696</v>
      </c>
      <c r="K169" s="80">
        <v>847280</v>
      </c>
      <c r="L169" s="80">
        <v>108000</v>
      </c>
      <c r="M169" s="80">
        <v>0</v>
      </c>
      <c r="N169" s="80">
        <v>0</v>
      </c>
      <c r="O169" s="80">
        <v>0</v>
      </c>
      <c r="P169" s="80">
        <v>2264963</v>
      </c>
      <c r="Q169" s="80">
        <v>2264963</v>
      </c>
      <c r="R169" s="80">
        <v>0</v>
      </c>
      <c r="S169" s="80">
        <v>0</v>
      </c>
      <c r="T169" s="80">
        <v>0</v>
      </c>
      <c r="U169" s="77"/>
    </row>
    <row r="170" spans="1:21" s="10" customFormat="1" ht="13.5" thickBot="1" x14ac:dyDescent="0.25">
      <c r="A170" s="104"/>
      <c r="B170" s="104">
        <v>92604</v>
      </c>
      <c r="C170" s="106" t="s">
        <v>108</v>
      </c>
      <c r="D170" s="106"/>
      <c r="E170" s="53" t="s">
        <v>94</v>
      </c>
      <c r="F170" s="12">
        <v>5424122</v>
      </c>
      <c r="G170" s="12">
        <v>3519159</v>
      </c>
      <c r="H170" s="12">
        <v>3511159</v>
      </c>
      <c r="I170" s="12">
        <v>1728643</v>
      </c>
      <c r="J170" s="12">
        <v>1782516</v>
      </c>
      <c r="K170" s="12">
        <v>0</v>
      </c>
      <c r="L170" s="12">
        <v>8000</v>
      </c>
      <c r="M170" s="12">
        <v>0</v>
      </c>
      <c r="N170" s="12">
        <v>0</v>
      </c>
      <c r="O170" s="12">
        <v>0</v>
      </c>
      <c r="P170" s="12">
        <v>1904963</v>
      </c>
      <c r="Q170" s="12">
        <v>1904963</v>
      </c>
      <c r="R170" s="12">
        <v>0</v>
      </c>
      <c r="S170" s="12">
        <v>0</v>
      </c>
      <c r="T170" s="80">
        <v>0</v>
      </c>
      <c r="U170" s="77"/>
    </row>
    <row r="171" spans="1:21" s="10" customFormat="1" ht="13.5" thickBot="1" x14ac:dyDescent="0.25">
      <c r="A171" s="104"/>
      <c r="B171" s="104"/>
      <c r="C171" s="106"/>
      <c r="D171" s="106"/>
      <c r="E171" s="79" t="s">
        <v>95</v>
      </c>
      <c r="F171" s="80">
        <v>-39360</v>
      </c>
      <c r="G171" s="80">
        <v>0</v>
      </c>
      <c r="H171" s="80">
        <v>0</v>
      </c>
      <c r="I171" s="80">
        <v>0</v>
      </c>
      <c r="J171" s="80">
        <v>0</v>
      </c>
      <c r="K171" s="80">
        <v>0</v>
      </c>
      <c r="L171" s="80">
        <v>0</v>
      </c>
      <c r="M171" s="80">
        <v>0</v>
      </c>
      <c r="N171" s="80">
        <v>0</v>
      </c>
      <c r="O171" s="80">
        <v>0</v>
      </c>
      <c r="P171" s="80">
        <v>-39360</v>
      </c>
      <c r="Q171" s="80">
        <v>-39360</v>
      </c>
      <c r="R171" s="80">
        <v>0</v>
      </c>
      <c r="S171" s="80">
        <v>0</v>
      </c>
      <c r="T171" s="80">
        <v>0</v>
      </c>
      <c r="U171" s="77"/>
    </row>
    <row r="172" spans="1:21" s="10" customFormat="1" ht="13.5" thickBot="1" x14ac:dyDescent="0.25">
      <c r="A172" s="104"/>
      <c r="B172" s="104"/>
      <c r="C172" s="106"/>
      <c r="D172" s="106"/>
      <c r="E172" s="79" t="s">
        <v>96</v>
      </c>
      <c r="F172" s="80">
        <v>39360</v>
      </c>
      <c r="G172" s="80">
        <v>0</v>
      </c>
      <c r="H172" s="80">
        <v>0</v>
      </c>
      <c r="I172" s="80">
        <v>0</v>
      </c>
      <c r="J172" s="80">
        <v>0</v>
      </c>
      <c r="K172" s="80">
        <v>0</v>
      </c>
      <c r="L172" s="80">
        <v>0</v>
      </c>
      <c r="M172" s="80">
        <v>0</v>
      </c>
      <c r="N172" s="80">
        <v>0</v>
      </c>
      <c r="O172" s="80">
        <v>0</v>
      </c>
      <c r="P172" s="80">
        <v>39360</v>
      </c>
      <c r="Q172" s="80">
        <v>39360</v>
      </c>
      <c r="R172" s="80">
        <v>0</v>
      </c>
      <c r="S172" s="80">
        <v>0</v>
      </c>
      <c r="T172" s="80">
        <v>0</v>
      </c>
      <c r="U172" s="77"/>
    </row>
    <row r="173" spans="1:21" s="10" customFormat="1" ht="13.5" thickBot="1" x14ac:dyDescent="0.25">
      <c r="A173" s="104"/>
      <c r="B173" s="104"/>
      <c r="C173" s="106"/>
      <c r="D173" s="106"/>
      <c r="E173" s="79" t="s">
        <v>97</v>
      </c>
      <c r="F173" s="80">
        <v>5424122</v>
      </c>
      <c r="G173" s="80">
        <v>3519159</v>
      </c>
      <c r="H173" s="80">
        <v>3511159</v>
      </c>
      <c r="I173" s="80">
        <v>1728643</v>
      </c>
      <c r="J173" s="80">
        <v>1782516</v>
      </c>
      <c r="K173" s="80">
        <v>0</v>
      </c>
      <c r="L173" s="80">
        <v>8000</v>
      </c>
      <c r="M173" s="80">
        <v>0</v>
      </c>
      <c r="N173" s="80">
        <v>0</v>
      </c>
      <c r="O173" s="80">
        <v>0</v>
      </c>
      <c r="P173" s="80">
        <v>1904963</v>
      </c>
      <c r="Q173" s="80">
        <v>1904963</v>
      </c>
      <c r="R173" s="80">
        <v>0</v>
      </c>
      <c r="S173" s="80">
        <v>0</v>
      </c>
      <c r="T173" s="80">
        <v>0</v>
      </c>
      <c r="U173" s="77"/>
    </row>
    <row r="174" spans="1:21" s="10" customFormat="1" ht="13.5" thickBot="1" x14ac:dyDescent="0.25">
      <c r="A174" s="104"/>
      <c r="B174" s="104"/>
      <c r="C174" s="104">
        <v>6050</v>
      </c>
      <c r="D174" s="106" t="s">
        <v>99</v>
      </c>
      <c r="E174" s="53" t="s">
        <v>94</v>
      </c>
      <c r="F174" s="12">
        <v>1857700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1857700</v>
      </c>
      <c r="Q174" s="12">
        <v>1857700</v>
      </c>
      <c r="R174" s="12">
        <v>0</v>
      </c>
      <c r="S174" s="12">
        <v>0</v>
      </c>
      <c r="T174" s="80">
        <v>0</v>
      </c>
      <c r="U174" s="77"/>
    </row>
    <row r="175" spans="1:21" s="10" customFormat="1" ht="13.5" thickBot="1" x14ac:dyDescent="0.25">
      <c r="A175" s="104"/>
      <c r="B175" s="104"/>
      <c r="C175" s="104"/>
      <c r="D175" s="106"/>
      <c r="E175" s="79" t="s">
        <v>95</v>
      </c>
      <c r="F175" s="80">
        <v>-39360</v>
      </c>
      <c r="G175" s="80">
        <v>0</v>
      </c>
      <c r="H175" s="80">
        <v>0</v>
      </c>
      <c r="I175" s="80">
        <v>0</v>
      </c>
      <c r="J175" s="80">
        <v>0</v>
      </c>
      <c r="K175" s="80">
        <v>0</v>
      </c>
      <c r="L175" s="80">
        <v>0</v>
      </c>
      <c r="M175" s="80">
        <v>0</v>
      </c>
      <c r="N175" s="80">
        <v>0</v>
      </c>
      <c r="O175" s="80">
        <v>0</v>
      </c>
      <c r="P175" s="80">
        <v>-39360</v>
      </c>
      <c r="Q175" s="80">
        <v>-39360</v>
      </c>
      <c r="R175" s="80">
        <v>0</v>
      </c>
      <c r="S175" s="80">
        <v>0</v>
      </c>
      <c r="T175" s="80">
        <v>0</v>
      </c>
      <c r="U175" s="77"/>
    </row>
    <row r="176" spans="1:21" s="10" customFormat="1" ht="13.5" thickBot="1" x14ac:dyDescent="0.25">
      <c r="A176" s="104"/>
      <c r="B176" s="104"/>
      <c r="C176" s="104"/>
      <c r="D176" s="106"/>
      <c r="E176" s="79" t="s">
        <v>96</v>
      </c>
      <c r="F176" s="80">
        <v>0</v>
      </c>
      <c r="G176" s="80">
        <v>0</v>
      </c>
      <c r="H176" s="80">
        <v>0</v>
      </c>
      <c r="I176" s="80">
        <v>0</v>
      </c>
      <c r="J176" s="80">
        <v>0</v>
      </c>
      <c r="K176" s="80">
        <v>0</v>
      </c>
      <c r="L176" s="80">
        <v>0</v>
      </c>
      <c r="M176" s="80">
        <v>0</v>
      </c>
      <c r="N176" s="80">
        <v>0</v>
      </c>
      <c r="O176" s="80">
        <v>0</v>
      </c>
      <c r="P176" s="80">
        <v>0</v>
      </c>
      <c r="Q176" s="80">
        <v>0</v>
      </c>
      <c r="R176" s="80">
        <v>0</v>
      </c>
      <c r="S176" s="80">
        <v>0</v>
      </c>
      <c r="T176" s="80">
        <v>0</v>
      </c>
      <c r="U176" s="77"/>
    </row>
    <row r="177" spans="1:21" s="10" customFormat="1" ht="13.5" thickBot="1" x14ac:dyDescent="0.25">
      <c r="A177" s="104"/>
      <c r="B177" s="104"/>
      <c r="C177" s="104"/>
      <c r="D177" s="106"/>
      <c r="E177" s="79" t="s">
        <v>97</v>
      </c>
      <c r="F177" s="80">
        <v>1818340</v>
      </c>
      <c r="G177" s="80">
        <v>0</v>
      </c>
      <c r="H177" s="80">
        <v>0</v>
      </c>
      <c r="I177" s="80">
        <v>0</v>
      </c>
      <c r="J177" s="80">
        <v>0</v>
      </c>
      <c r="K177" s="80">
        <v>0</v>
      </c>
      <c r="L177" s="80">
        <v>0</v>
      </c>
      <c r="M177" s="80">
        <v>0</v>
      </c>
      <c r="N177" s="80">
        <v>0</v>
      </c>
      <c r="O177" s="80">
        <v>0</v>
      </c>
      <c r="P177" s="80">
        <v>1818340</v>
      </c>
      <c r="Q177" s="80">
        <v>1818340</v>
      </c>
      <c r="R177" s="80">
        <v>0</v>
      </c>
      <c r="S177" s="80">
        <v>0</v>
      </c>
      <c r="T177" s="80">
        <v>0</v>
      </c>
      <c r="U177" s="77"/>
    </row>
    <row r="178" spans="1:21" s="10" customFormat="1" ht="13.5" thickBot="1" x14ac:dyDescent="0.25">
      <c r="A178" s="104"/>
      <c r="B178" s="104"/>
      <c r="C178" s="104">
        <v>6060</v>
      </c>
      <c r="D178" s="106" t="s">
        <v>179</v>
      </c>
      <c r="E178" s="53" t="s">
        <v>94</v>
      </c>
      <c r="F178" s="12">
        <v>47263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47263</v>
      </c>
      <c r="Q178" s="12">
        <v>47263</v>
      </c>
      <c r="R178" s="12">
        <v>0</v>
      </c>
      <c r="S178" s="12">
        <v>0</v>
      </c>
      <c r="T178" s="80">
        <v>0</v>
      </c>
      <c r="U178" s="77"/>
    </row>
    <row r="179" spans="1:21" s="10" customFormat="1" ht="13.5" thickBot="1" x14ac:dyDescent="0.25">
      <c r="A179" s="104"/>
      <c r="B179" s="104"/>
      <c r="C179" s="104"/>
      <c r="D179" s="106"/>
      <c r="E179" s="79" t="s">
        <v>95</v>
      </c>
      <c r="F179" s="80">
        <v>0</v>
      </c>
      <c r="G179" s="80">
        <v>0</v>
      </c>
      <c r="H179" s="80">
        <v>0</v>
      </c>
      <c r="I179" s="80">
        <v>0</v>
      </c>
      <c r="J179" s="80">
        <v>0</v>
      </c>
      <c r="K179" s="80">
        <v>0</v>
      </c>
      <c r="L179" s="80">
        <v>0</v>
      </c>
      <c r="M179" s="80">
        <v>0</v>
      </c>
      <c r="N179" s="80">
        <v>0</v>
      </c>
      <c r="O179" s="80">
        <v>0</v>
      </c>
      <c r="P179" s="80">
        <v>0</v>
      </c>
      <c r="Q179" s="80">
        <v>0</v>
      </c>
      <c r="R179" s="80">
        <v>0</v>
      </c>
      <c r="S179" s="80">
        <v>0</v>
      </c>
      <c r="T179" s="80">
        <v>0</v>
      </c>
      <c r="U179" s="77"/>
    </row>
    <row r="180" spans="1:21" s="10" customFormat="1" ht="13.5" thickBot="1" x14ac:dyDescent="0.25">
      <c r="A180" s="104"/>
      <c r="B180" s="104"/>
      <c r="C180" s="104"/>
      <c r="D180" s="106"/>
      <c r="E180" s="79" t="s">
        <v>96</v>
      </c>
      <c r="F180" s="80">
        <v>39360</v>
      </c>
      <c r="G180" s="80">
        <v>0</v>
      </c>
      <c r="H180" s="80">
        <v>0</v>
      </c>
      <c r="I180" s="80">
        <v>0</v>
      </c>
      <c r="J180" s="80">
        <v>0</v>
      </c>
      <c r="K180" s="80">
        <v>0</v>
      </c>
      <c r="L180" s="80">
        <v>0</v>
      </c>
      <c r="M180" s="80">
        <v>0</v>
      </c>
      <c r="N180" s="80">
        <v>0</v>
      </c>
      <c r="O180" s="80">
        <v>0</v>
      </c>
      <c r="P180" s="80">
        <v>39360</v>
      </c>
      <c r="Q180" s="80">
        <v>39360</v>
      </c>
      <c r="R180" s="80">
        <v>0</v>
      </c>
      <c r="S180" s="80">
        <v>0</v>
      </c>
      <c r="T180" s="80">
        <v>0</v>
      </c>
      <c r="U180" s="77"/>
    </row>
    <row r="181" spans="1:21" s="10" customFormat="1" ht="13.5" thickBot="1" x14ac:dyDescent="0.25">
      <c r="A181" s="104"/>
      <c r="B181" s="104"/>
      <c r="C181" s="104"/>
      <c r="D181" s="106"/>
      <c r="E181" s="79" t="s">
        <v>97</v>
      </c>
      <c r="F181" s="80">
        <v>86623</v>
      </c>
      <c r="G181" s="80">
        <v>0</v>
      </c>
      <c r="H181" s="80">
        <v>0</v>
      </c>
      <c r="I181" s="80">
        <v>0</v>
      </c>
      <c r="J181" s="80">
        <v>0</v>
      </c>
      <c r="K181" s="80">
        <v>0</v>
      </c>
      <c r="L181" s="80">
        <v>0</v>
      </c>
      <c r="M181" s="80">
        <v>0</v>
      </c>
      <c r="N181" s="80">
        <v>0</v>
      </c>
      <c r="O181" s="80">
        <v>0</v>
      </c>
      <c r="P181" s="80">
        <v>86623</v>
      </c>
      <c r="Q181" s="80">
        <v>86623</v>
      </c>
      <c r="R181" s="80">
        <v>0</v>
      </c>
      <c r="S181" s="80">
        <v>0</v>
      </c>
      <c r="T181" s="80">
        <v>0</v>
      </c>
      <c r="U181" s="77"/>
    </row>
    <row r="182" spans="1:21" s="10" customFormat="1" ht="13.5" thickBot="1" x14ac:dyDescent="0.25">
      <c r="A182" s="104"/>
      <c r="B182" s="104">
        <v>92605</v>
      </c>
      <c r="C182" s="106" t="s">
        <v>196</v>
      </c>
      <c r="D182" s="106"/>
      <c r="E182" s="53" t="s">
        <v>94</v>
      </c>
      <c r="F182" s="12">
        <v>865000</v>
      </c>
      <c r="G182" s="12">
        <v>865000</v>
      </c>
      <c r="H182" s="12">
        <v>0</v>
      </c>
      <c r="I182" s="12">
        <v>0</v>
      </c>
      <c r="J182" s="12">
        <v>0</v>
      </c>
      <c r="K182" s="12">
        <v>865000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80">
        <v>0</v>
      </c>
      <c r="U182" s="77"/>
    </row>
    <row r="183" spans="1:21" s="10" customFormat="1" ht="13.5" thickBot="1" x14ac:dyDescent="0.25">
      <c r="A183" s="104"/>
      <c r="B183" s="104"/>
      <c r="C183" s="106"/>
      <c r="D183" s="106"/>
      <c r="E183" s="79" t="s">
        <v>95</v>
      </c>
      <c r="F183" s="80">
        <v>-17720</v>
      </c>
      <c r="G183" s="80">
        <v>-17720</v>
      </c>
      <c r="H183" s="80">
        <v>0</v>
      </c>
      <c r="I183" s="80">
        <v>0</v>
      </c>
      <c r="J183" s="80">
        <v>0</v>
      </c>
      <c r="K183" s="80">
        <v>-17720</v>
      </c>
      <c r="L183" s="80">
        <v>0</v>
      </c>
      <c r="M183" s="80">
        <v>0</v>
      </c>
      <c r="N183" s="80">
        <v>0</v>
      </c>
      <c r="O183" s="80">
        <v>0</v>
      </c>
      <c r="P183" s="80">
        <v>0</v>
      </c>
      <c r="Q183" s="80">
        <v>0</v>
      </c>
      <c r="R183" s="80">
        <v>0</v>
      </c>
      <c r="S183" s="80">
        <v>0</v>
      </c>
      <c r="T183" s="80">
        <v>0</v>
      </c>
      <c r="U183" s="77"/>
    </row>
    <row r="184" spans="1:21" s="10" customFormat="1" ht="13.5" thickBot="1" x14ac:dyDescent="0.25">
      <c r="A184" s="104"/>
      <c r="B184" s="104"/>
      <c r="C184" s="106"/>
      <c r="D184" s="106"/>
      <c r="E184" s="79" t="s">
        <v>96</v>
      </c>
      <c r="F184" s="80">
        <v>0</v>
      </c>
      <c r="G184" s="80">
        <v>0</v>
      </c>
      <c r="H184" s="80">
        <v>0</v>
      </c>
      <c r="I184" s="80">
        <v>0</v>
      </c>
      <c r="J184" s="80">
        <v>0</v>
      </c>
      <c r="K184" s="80">
        <v>0</v>
      </c>
      <c r="L184" s="80">
        <v>0</v>
      </c>
      <c r="M184" s="80">
        <v>0</v>
      </c>
      <c r="N184" s="80">
        <v>0</v>
      </c>
      <c r="O184" s="80">
        <v>0</v>
      </c>
      <c r="P184" s="80">
        <v>0</v>
      </c>
      <c r="Q184" s="80">
        <v>0</v>
      </c>
      <c r="R184" s="80">
        <v>0</v>
      </c>
      <c r="S184" s="80">
        <v>0</v>
      </c>
      <c r="T184" s="80">
        <v>0</v>
      </c>
      <c r="U184" s="77"/>
    </row>
    <row r="185" spans="1:21" s="10" customFormat="1" ht="13.5" thickBot="1" x14ac:dyDescent="0.25">
      <c r="A185" s="104"/>
      <c r="B185" s="104"/>
      <c r="C185" s="106"/>
      <c r="D185" s="106"/>
      <c r="E185" s="79" t="s">
        <v>97</v>
      </c>
      <c r="F185" s="80">
        <v>847280</v>
      </c>
      <c r="G185" s="80">
        <v>847280</v>
      </c>
      <c r="H185" s="80">
        <v>0</v>
      </c>
      <c r="I185" s="80">
        <v>0</v>
      </c>
      <c r="J185" s="80">
        <v>0</v>
      </c>
      <c r="K185" s="80">
        <v>847280</v>
      </c>
      <c r="L185" s="80">
        <v>0</v>
      </c>
      <c r="M185" s="80">
        <v>0</v>
      </c>
      <c r="N185" s="80">
        <v>0</v>
      </c>
      <c r="O185" s="80">
        <v>0</v>
      </c>
      <c r="P185" s="80">
        <v>0</v>
      </c>
      <c r="Q185" s="80">
        <v>0</v>
      </c>
      <c r="R185" s="80">
        <v>0</v>
      </c>
      <c r="S185" s="80">
        <v>0</v>
      </c>
      <c r="T185" s="80">
        <v>0</v>
      </c>
      <c r="U185" s="77"/>
    </row>
    <row r="186" spans="1:21" s="10" customFormat="1" ht="45.75" customHeight="1" thickBot="1" x14ac:dyDescent="0.25">
      <c r="A186" s="104"/>
      <c r="B186" s="104"/>
      <c r="C186" s="104">
        <v>2360</v>
      </c>
      <c r="D186" s="105" t="s">
        <v>98</v>
      </c>
      <c r="E186" s="53" t="s">
        <v>94</v>
      </c>
      <c r="F186" s="12">
        <v>195000</v>
      </c>
      <c r="G186" s="12">
        <v>195000</v>
      </c>
      <c r="H186" s="12">
        <v>0</v>
      </c>
      <c r="I186" s="12">
        <v>0</v>
      </c>
      <c r="J186" s="12">
        <v>0</v>
      </c>
      <c r="K186" s="12">
        <v>195000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80">
        <v>0</v>
      </c>
      <c r="U186" s="77"/>
    </row>
    <row r="187" spans="1:21" s="10" customFormat="1" ht="45.75" customHeight="1" thickBot="1" x14ac:dyDescent="0.25">
      <c r="A187" s="104"/>
      <c r="B187" s="104"/>
      <c r="C187" s="104"/>
      <c r="D187" s="105"/>
      <c r="E187" s="79" t="s">
        <v>95</v>
      </c>
      <c r="F187" s="80">
        <v>-17720</v>
      </c>
      <c r="G187" s="80">
        <v>-17720</v>
      </c>
      <c r="H187" s="80">
        <v>0</v>
      </c>
      <c r="I187" s="80">
        <v>0</v>
      </c>
      <c r="J187" s="80">
        <v>0</v>
      </c>
      <c r="K187" s="80">
        <v>-17720</v>
      </c>
      <c r="L187" s="80">
        <v>0</v>
      </c>
      <c r="M187" s="80">
        <v>0</v>
      </c>
      <c r="N187" s="80">
        <v>0</v>
      </c>
      <c r="O187" s="80">
        <v>0</v>
      </c>
      <c r="P187" s="80">
        <v>0</v>
      </c>
      <c r="Q187" s="80">
        <v>0</v>
      </c>
      <c r="R187" s="80">
        <v>0</v>
      </c>
      <c r="S187" s="80">
        <v>0</v>
      </c>
      <c r="T187" s="80">
        <v>0</v>
      </c>
      <c r="U187" s="77"/>
    </row>
    <row r="188" spans="1:21" s="10" customFormat="1" ht="45.75" customHeight="1" thickBot="1" x14ac:dyDescent="0.25">
      <c r="A188" s="104"/>
      <c r="B188" s="104"/>
      <c r="C188" s="104"/>
      <c r="D188" s="105"/>
      <c r="E188" s="79" t="s">
        <v>96</v>
      </c>
      <c r="F188" s="80">
        <v>0</v>
      </c>
      <c r="G188" s="80">
        <v>0</v>
      </c>
      <c r="H188" s="80">
        <v>0</v>
      </c>
      <c r="I188" s="80">
        <v>0</v>
      </c>
      <c r="J188" s="80">
        <v>0</v>
      </c>
      <c r="K188" s="80">
        <v>0</v>
      </c>
      <c r="L188" s="80">
        <v>0</v>
      </c>
      <c r="M188" s="80">
        <v>0</v>
      </c>
      <c r="N188" s="80">
        <v>0</v>
      </c>
      <c r="O188" s="80">
        <v>0</v>
      </c>
      <c r="P188" s="80">
        <v>0</v>
      </c>
      <c r="Q188" s="80">
        <v>0</v>
      </c>
      <c r="R188" s="80">
        <v>0</v>
      </c>
      <c r="S188" s="80">
        <v>0</v>
      </c>
      <c r="T188" s="80">
        <v>0</v>
      </c>
      <c r="U188" s="77"/>
    </row>
    <row r="189" spans="1:21" s="10" customFormat="1" ht="45.75" customHeight="1" thickBot="1" x14ac:dyDescent="0.25">
      <c r="A189" s="104"/>
      <c r="B189" s="104"/>
      <c r="C189" s="104"/>
      <c r="D189" s="105"/>
      <c r="E189" s="79" t="s">
        <v>97</v>
      </c>
      <c r="F189" s="80">
        <v>177280</v>
      </c>
      <c r="G189" s="80">
        <v>177280</v>
      </c>
      <c r="H189" s="80">
        <v>0</v>
      </c>
      <c r="I189" s="80">
        <v>0</v>
      </c>
      <c r="J189" s="80">
        <v>0</v>
      </c>
      <c r="K189" s="80">
        <v>177280</v>
      </c>
      <c r="L189" s="80">
        <v>0</v>
      </c>
      <c r="M189" s="80">
        <v>0</v>
      </c>
      <c r="N189" s="80">
        <v>0</v>
      </c>
      <c r="O189" s="80">
        <v>0</v>
      </c>
      <c r="P189" s="80">
        <v>0</v>
      </c>
      <c r="Q189" s="80">
        <v>0</v>
      </c>
      <c r="R189" s="80">
        <v>0</v>
      </c>
      <c r="S189" s="80">
        <v>0</v>
      </c>
      <c r="T189" s="80">
        <v>0</v>
      </c>
      <c r="U189" s="77"/>
    </row>
    <row r="190" spans="1:21" s="10" customFormat="1" ht="13.5" thickBot="1" x14ac:dyDescent="0.25">
      <c r="A190" s="104"/>
      <c r="B190" s="104">
        <v>92695</v>
      </c>
      <c r="C190" s="106" t="s">
        <v>104</v>
      </c>
      <c r="D190" s="106"/>
      <c r="E190" s="53" t="s">
        <v>94</v>
      </c>
      <c r="F190" s="12">
        <v>199720</v>
      </c>
      <c r="G190" s="12">
        <v>199720</v>
      </c>
      <c r="H190" s="12">
        <v>99720</v>
      </c>
      <c r="I190" s="12">
        <v>41000</v>
      </c>
      <c r="J190" s="12">
        <v>58720</v>
      </c>
      <c r="K190" s="12">
        <v>0</v>
      </c>
      <c r="L190" s="12">
        <v>100000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12">
        <v>0</v>
      </c>
      <c r="T190" s="80">
        <v>0</v>
      </c>
      <c r="U190" s="77"/>
    </row>
    <row r="191" spans="1:21" s="10" customFormat="1" ht="13.5" thickBot="1" x14ac:dyDescent="0.25">
      <c r="A191" s="104"/>
      <c r="B191" s="104"/>
      <c r="C191" s="106"/>
      <c r="D191" s="106"/>
      <c r="E191" s="79" t="s">
        <v>95</v>
      </c>
      <c r="F191" s="80">
        <v>-10540</v>
      </c>
      <c r="G191" s="80">
        <v>-10540</v>
      </c>
      <c r="H191" s="80">
        <v>-10540</v>
      </c>
      <c r="I191" s="80">
        <v>0</v>
      </c>
      <c r="J191" s="80">
        <v>-10540</v>
      </c>
      <c r="K191" s="80">
        <v>0</v>
      </c>
      <c r="L191" s="80">
        <v>0</v>
      </c>
      <c r="M191" s="80">
        <v>0</v>
      </c>
      <c r="N191" s="80">
        <v>0</v>
      </c>
      <c r="O191" s="80">
        <v>0</v>
      </c>
      <c r="P191" s="80">
        <v>0</v>
      </c>
      <c r="Q191" s="80">
        <v>0</v>
      </c>
      <c r="R191" s="80">
        <v>0</v>
      </c>
      <c r="S191" s="80">
        <v>0</v>
      </c>
      <c r="T191" s="80">
        <v>0</v>
      </c>
      <c r="U191" s="77"/>
    </row>
    <row r="192" spans="1:21" s="10" customFormat="1" ht="13.5" thickBot="1" x14ac:dyDescent="0.25">
      <c r="A192" s="104"/>
      <c r="B192" s="104"/>
      <c r="C192" s="106"/>
      <c r="D192" s="106"/>
      <c r="E192" s="79" t="s">
        <v>96</v>
      </c>
      <c r="F192" s="80">
        <v>0</v>
      </c>
      <c r="G192" s="80">
        <v>0</v>
      </c>
      <c r="H192" s="80">
        <v>0</v>
      </c>
      <c r="I192" s="80">
        <v>0</v>
      </c>
      <c r="J192" s="80">
        <v>0</v>
      </c>
      <c r="K192" s="80">
        <v>0</v>
      </c>
      <c r="L192" s="80">
        <v>0</v>
      </c>
      <c r="M192" s="80">
        <v>0</v>
      </c>
      <c r="N192" s="80">
        <v>0</v>
      </c>
      <c r="O192" s="80">
        <v>0</v>
      </c>
      <c r="P192" s="80">
        <v>0</v>
      </c>
      <c r="Q192" s="80">
        <v>0</v>
      </c>
      <c r="R192" s="80">
        <v>0</v>
      </c>
      <c r="S192" s="80">
        <v>0</v>
      </c>
      <c r="T192" s="80">
        <v>0</v>
      </c>
      <c r="U192" s="77"/>
    </row>
    <row r="193" spans="1:21" s="10" customFormat="1" ht="13.5" thickBot="1" x14ac:dyDescent="0.25">
      <c r="A193" s="104"/>
      <c r="B193" s="104"/>
      <c r="C193" s="106"/>
      <c r="D193" s="106"/>
      <c r="E193" s="79" t="s">
        <v>97</v>
      </c>
      <c r="F193" s="80">
        <v>189180</v>
      </c>
      <c r="G193" s="80">
        <v>189180</v>
      </c>
      <c r="H193" s="80">
        <v>89180</v>
      </c>
      <c r="I193" s="80">
        <v>41000</v>
      </c>
      <c r="J193" s="80">
        <v>48180</v>
      </c>
      <c r="K193" s="80">
        <v>0</v>
      </c>
      <c r="L193" s="80">
        <v>100000</v>
      </c>
      <c r="M193" s="80">
        <v>0</v>
      </c>
      <c r="N193" s="80">
        <v>0</v>
      </c>
      <c r="O193" s="80">
        <v>0</v>
      </c>
      <c r="P193" s="80">
        <v>0</v>
      </c>
      <c r="Q193" s="80">
        <v>0</v>
      </c>
      <c r="R193" s="80">
        <v>0</v>
      </c>
      <c r="S193" s="80">
        <v>0</v>
      </c>
      <c r="T193" s="80">
        <v>0</v>
      </c>
      <c r="U193" s="77"/>
    </row>
    <row r="194" spans="1:21" s="10" customFormat="1" ht="13.5" thickBot="1" x14ac:dyDescent="0.25">
      <c r="A194" s="104"/>
      <c r="B194" s="104"/>
      <c r="C194" s="104">
        <v>4300</v>
      </c>
      <c r="D194" s="106" t="s">
        <v>101</v>
      </c>
      <c r="E194" s="53" t="s">
        <v>94</v>
      </c>
      <c r="F194" s="12">
        <v>39720</v>
      </c>
      <c r="G194" s="12">
        <v>39720</v>
      </c>
      <c r="H194" s="12">
        <v>39720</v>
      </c>
      <c r="I194" s="12">
        <v>0</v>
      </c>
      <c r="J194" s="12">
        <v>39720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80">
        <v>0</v>
      </c>
      <c r="U194" s="77"/>
    </row>
    <row r="195" spans="1:21" s="10" customFormat="1" ht="13.5" thickBot="1" x14ac:dyDescent="0.25">
      <c r="A195" s="104"/>
      <c r="B195" s="104"/>
      <c r="C195" s="104"/>
      <c r="D195" s="106"/>
      <c r="E195" s="79" t="s">
        <v>95</v>
      </c>
      <c r="F195" s="80">
        <v>-10540</v>
      </c>
      <c r="G195" s="80">
        <v>-10540</v>
      </c>
      <c r="H195" s="80">
        <v>-10540</v>
      </c>
      <c r="I195" s="80">
        <v>0</v>
      </c>
      <c r="J195" s="80">
        <v>-10540</v>
      </c>
      <c r="K195" s="80">
        <v>0</v>
      </c>
      <c r="L195" s="80">
        <v>0</v>
      </c>
      <c r="M195" s="80">
        <v>0</v>
      </c>
      <c r="N195" s="80">
        <v>0</v>
      </c>
      <c r="O195" s="80">
        <v>0</v>
      </c>
      <c r="P195" s="80">
        <v>0</v>
      </c>
      <c r="Q195" s="80">
        <v>0</v>
      </c>
      <c r="R195" s="80">
        <v>0</v>
      </c>
      <c r="S195" s="80">
        <v>0</v>
      </c>
      <c r="T195" s="80">
        <v>0</v>
      </c>
      <c r="U195" s="77"/>
    </row>
    <row r="196" spans="1:21" s="10" customFormat="1" ht="13.5" thickBot="1" x14ac:dyDescent="0.25">
      <c r="A196" s="104"/>
      <c r="B196" s="104"/>
      <c r="C196" s="104"/>
      <c r="D196" s="106"/>
      <c r="E196" s="79" t="s">
        <v>96</v>
      </c>
      <c r="F196" s="80">
        <v>0</v>
      </c>
      <c r="G196" s="80">
        <v>0</v>
      </c>
      <c r="H196" s="80">
        <v>0</v>
      </c>
      <c r="I196" s="80">
        <v>0</v>
      </c>
      <c r="J196" s="80">
        <v>0</v>
      </c>
      <c r="K196" s="80">
        <v>0</v>
      </c>
      <c r="L196" s="80">
        <v>0</v>
      </c>
      <c r="M196" s="80">
        <v>0</v>
      </c>
      <c r="N196" s="80">
        <v>0</v>
      </c>
      <c r="O196" s="80">
        <v>0</v>
      </c>
      <c r="P196" s="80">
        <v>0</v>
      </c>
      <c r="Q196" s="80">
        <v>0</v>
      </c>
      <c r="R196" s="80">
        <v>0</v>
      </c>
      <c r="S196" s="80">
        <v>0</v>
      </c>
      <c r="T196" s="80">
        <v>0</v>
      </c>
      <c r="U196" s="77"/>
    </row>
    <row r="197" spans="1:21" s="10" customFormat="1" x14ac:dyDescent="0.2">
      <c r="A197" s="104"/>
      <c r="B197" s="104"/>
      <c r="C197" s="104"/>
      <c r="D197" s="106"/>
      <c r="E197" s="79" t="s">
        <v>97</v>
      </c>
      <c r="F197" s="80">
        <v>29180</v>
      </c>
      <c r="G197" s="80">
        <v>29180</v>
      </c>
      <c r="H197" s="80">
        <v>29180</v>
      </c>
      <c r="I197" s="80">
        <v>0</v>
      </c>
      <c r="J197" s="80">
        <v>29180</v>
      </c>
      <c r="K197" s="80">
        <v>0</v>
      </c>
      <c r="L197" s="80">
        <v>0</v>
      </c>
      <c r="M197" s="80">
        <v>0</v>
      </c>
      <c r="N197" s="80">
        <v>0</v>
      </c>
      <c r="O197" s="80">
        <v>0</v>
      </c>
      <c r="P197" s="80">
        <v>0</v>
      </c>
      <c r="Q197" s="80">
        <v>0</v>
      </c>
      <c r="R197" s="80">
        <v>0</v>
      </c>
      <c r="S197" s="80">
        <v>0</v>
      </c>
      <c r="T197" s="80">
        <v>0</v>
      </c>
      <c r="U197" s="77"/>
    </row>
    <row r="198" spans="1:21" s="10" customFormat="1" x14ac:dyDescent="0.2">
      <c r="A198" s="107" t="s">
        <v>109</v>
      </c>
      <c r="B198" s="107"/>
      <c r="C198" s="107"/>
      <c r="D198" s="107"/>
      <c r="E198" s="79" t="s">
        <v>94</v>
      </c>
      <c r="F198" s="81">
        <v>198190405.00999999</v>
      </c>
      <c r="G198" s="81">
        <v>153829550.72</v>
      </c>
      <c r="H198" s="81">
        <v>100784636.13</v>
      </c>
      <c r="I198" s="81">
        <v>55432443.020000003</v>
      </c>
      <c r="J198" s="81">
        <v>45352193.109999999</v>
      </c>
      <c r="K198" s="81">
        <v>10439870.9</v>
      </c>
      <c r="L198" s="81">
        <v>36478693</v>
      </c>
      <c r="M198" s="81">
        <v>2298525.4300000002</v>
      </c>
      <c r="N198" s="81">
        <v>2166203.2599999998</v>
      </c>
      <c r="O198" s="81">
        <v>1661622</v>
      </c>
      <c r="P198" s="81">
        <v>44360854.289999999</v>
      </c>
      <c r="Q198" s="81">
        <v>44360854.289999999</v>
      </c>
      <c r="R198" s="81">
        <v>8713761.3200000003</v>
      </c>
      <c r="S198" s="81">
        <v>0</v>
      </c>
      <c r="T198" s="80">
        <v>0</v>
      </c>
      <c r="U198" s="77"/>
    </row>
    <row r="199" spans="1:21" s="10" customFormat="1" x14ac:dyDescent="0.2">
      <c r="A199" s="107"/>
      <c r="B199" s="107"/>
      <c r="C199" s="107"/>
      <c r="D199" s="107"/>
      <c r="E199" s="79" t="s">
        <v>95</v>
      </c>
      <c r="F199" s="81">
        <v>-1580431.58</v>
      </c>
      <c r="G199" s="81">
        <v>-250700.57</v>
      </c>
      <c r="H199" s="81">
        <v>-212040.57</v>
      </c>
      <c r="I199" s="81">
        <v>-30000</v>
      </c>
      <c r="J199" s="81">
        <v>-182040.57</v>
      </c>
      <c r="K199" s="81">
        <v>-36660</v>
      </c>
      <c r="L199" s="81">
        <v>-2000</v>
      </c>
      <c r="M199" s="81">
        <v>0</v>
      </c>
      <c r="N199" s="81">
        <v>0</v>
      </c>
      <c r="O199" s="81">
        <v>0</v>
      </c>
      <c r="P199" s="81">
        <v>-1329731.01</v>
      </c>
      <c r="Q199" s="81">
        <v>-1329731.01</v>
      </c>
      <c r="R199" s="81">
        <v>0</v>
      </c>
      <c r="S199" s="81">
        <v>0</v>
      </c>
      <c r="T199" s="80">
        <v>0</v>
      </c>
      <c r="U199" s="77"/>
    </row>
    <row r="200" spans="1:21" s="10" customFormat="1" x14ac:dyDescent="0.2">
      <c r="A200" s="107"/>
      <c r="B200" s="107"/>
      <c r="C200" s="107"/>
      <c r="D200" s="107"/>
      <c r="E200" s="79" t="s">
        <v>96</v>
      </c>
      <c r="F200" s="81">
        <v>2342387.5699999998</v>
      </c>
      <c r="G200" s="81">
        <v>307192.57</v>
      </c>
      <c r="H200" s="81">
        <v>65492</v>
      </c>
      <c r="I200" s="81">
        <v>8800</v>
      </c>
      <c r="J200" s="81">
        <v>56692</v>
      </c>
      <c r="K200" s="81">
        <v>241700.57</v>
      </c>
      <c r="L200" s="81">
        <v>0</v>
      </c>
      <c r="M200" s="81">
        <v>0</v>
      </c>
      <c r="N200" s="81">
        <v>0</v>
      </c>
      <c r="O200" s="81">
        <v>0</v>
      </c>
      <c r="P200" s="81">
        <v>2035195</v>
      </c>
      <c r="Q200" s="81">
        <v>2035195</v>
      </c>
      <c r="R200" s="81">
        <v>0</v>
      </c>
      <c r="S200" s="81">
        <v>0</v>
      </c>
      <c r="T200" s="80">
        <v>0</v>
      </c>
      <c r="U200" s="77"/>
    </row>
    <row r="201" spans="1:21" s="10" customFormat="1" x14ac:dyDescent="0.2">
      <c r="A201" s="107"/>
      <c r="B201" s="107"/>
      <c r="C201" s="107"/>
      <c r="D201" s="107"/>
      <c r="E201" s="79" t="s">
        <v>97</v>
      </c>
      <c r="F201" s="81">
        <v>198952361</v>
      </c>
      <c r="G201" s="81">
        <v>153886042.72</v>
      </c>
      <c r="H201" s="81">
        <v>100638087.56</v>
      </c>
      <c r="I201" s="81">
        <v>55411243.020000003</v>
      </c>
      <c r="J201" s="81">
        <v>45226844.539999999</v>
      </c>
      <c r="K201" s="81">
        <v>10644911.470000001</v>
      </c>
      <c r="L201" s="81">
        <v>36476693</v>
      </c>
      <c r="M201" s="81">
        <v>2298525.4300000002</v>
      </c>
      <c r="N201" s="81">
        <v>2166203.2599999998</v>
      </c>
      <c r="O201" s="81">
        <v>1661622</v>
      </c>
      <c r="P201" s="81">
        <v>45066318.280000001</v>
      </c>
      <c r="Q201" s="81">
        <v>45066318.280000001</v>
      </c>
      <c r="R201" s="81">
        <v>8713761.3200000003</v>
      </c>
      <c r="S201" s="81">
        <v>0</v>
      </c>
      <c r="T201" s="80">
        <v>0</v>
      </c>
      <c r="U201" s="77"/>
    </row>
  </sheetData>
  <mergeCells count="192">
    <mergeCell ref="A198:D201"/>
    <mergeCell ref="A2:S2"/>
    <mergeCell ref="A1:T1"/>
    <mergeCell ref="A190:A193"/>
    <mergeCell ref="B190:B193"/>
    <mergeCell ref="C190:D193"/>
    <mergeCell ref="A194:A197"/>
    <mergeCell ref="B194:B197"/>
    <mergeCell ref="C194:C197"/>
    <mergeCell ref="D194:D197"/>
    <mergeCell ref="A182:A185"/>
    <mergeCell ref="B182:B185"/>
    <mergeCell ref="C182:D185"/>
    <mergeCell ref="A186:A189"/>
    <mergeCell ref="B186:B189"/>
    <mergeCell ref="C186:C189"/>
    <mergeCell ref="D186:D189"/>
    <mergeCell ref="A174:A177"/>
    <mergeCell ref="B174:B177"/>
    <mergeCell ref="C174:C177"/>
    <mergeCell ref="D174:D177"/>
    <mergeCell ref="A178:A181"/>
    <mergeCell ref="B178:B181"/>
    <mergeCell ref="C178:C181"/>
    <mergeCell ref="D178:D181"/>
    <mergeCell ref="A166:A169"/>
    <mergeCell ref="B166:B169"/>
    <mergeCell ref="C166:D169"/>
    <mergeCell ref="A170:A173"/>
    <mergeCell ref="B170:B173"/>
    <mergeCell ref="C170:D173"/>
    <mergeCell ref="A158:A161"/>
    <mergeCell ref="B158:B161"/>
    <mergeCell ref="C158:C161"/>
    <mergeCell ref="D158:D161"/>
    <mergeCell ref="A162:A165"/>
    <mergeCell ref="B162:B165"/>
    <mergeCell ref="C162:C165"/>
    <mergeCell ref="D162:D165"/>
    <mergeCell ref="A150:A153"/>
    <mergeCell ref="B150:B153"/>
    <mergeCell ref="C150:C153"/>
    <mergeCell ref="D150:D153"/>
    <mergeCell ref="A154:A157"/>
    <mergeCell ref="B154:B157"/>
    <mergeCell ref="C154:C157"/>
    <mergeCell ref="D154:D157"/>
    <mergeCell ref="A142:A145"/>
    <mergeCell ref="B142:B145"/>
    <mergeCell ref="C142:C145"/>
    <mergeCell ref="D142:D145"/>
    <mergeCell ref="A146:A149"/>
    <mergeCell ref="B146:B149"/>
    <mergeCell ref="C146:C149"/>
    <mergeCell ref="D146:D149"/>
    <mergeCell ref="A134:A137"/>
    <mergeCell ref="B134:B137"/>
    <mergeCell ref="C134:C137"/>
    <mergeCell ref="D134:D137"/>
    <mergeCell ref="A138:A141"/>
    <mergeCell ref="B138:B141"/>
    <mergeCell ref="C138:D141"/>
    <mergeCell ref="A126:A129"/>
    <mergeCell ref="B126:B129"/>
    <mergeCell ref="C126:C129"/>
    <mergeCell ref="D126:D129"/>
    <mergeCell ref="A130:A133"/>
    <mergeCell ref="B130:B133"/>
    <mergeCell ref="C130:D133"/>
    <mergeCell ref="A118:A121"/>
    <mergeCell ref="B118:B121"/>
    <mergeCell ref="C118:D121"/>
    <mergeCell ref="A122:A125"/>
    <mergeCell ref="B122:B125"/>
    <mergeCell ref="C122:D125"/>
    <mergeCell ref="A110:A113"/>
    <mergeCell ref="B110:B113"/>
    <mergeCell ref="C110:D113"/>
    <mergeCell ref="A114:A117"/>
    <mergeCell ref="B114:B117"/>
    <mergeCell ref="C114:C117"/>
    <mergeCell ref="D114:D117"/>
    <mergeCell ref="A102:A105"/>
    <mergeCell ref="B102:B105"/>
    <mergeCell ref="C102:C105"/>
    <mergeCell ref="D102:D105"/>
    <mergeCell ref="A106:A109"/>
    <mergeCell ref="B106:B109"/>
    <mergeCell ref="C106:C109"/>
    <mergeCell ref="D106:D109"/>
    <mergeCell ref="A94:A97"/>
    <mergeCell ref="B94:B97"/>
    <mergeCell ref="C94:C97"/>
    <mergeCell ref="D94:D97"/>
    <mergeCell ref="A98:A101"/>
    <mergeCell ref="B98:B101"/>
    <mergeCell ref="C98:C101"/>
    <mergeCell ref="D98:D101"/>
    <mergeCell ref="A86:A89"/>
    <mergeCell ref="B86:B89"/>
    <mergeCell ref="C86:D89"/>
    <mergeCell ref="A90:A93"/>
    <mergeCell ref="B90:B93"/>
    <mergeCell ref="C90:C93"/>
    <mergeCell ref="D90:D93"/>
    <mergeCell ref="A78:A81"/>
    <mergeCell ref="B78:B81"/>
    <mergeCell ref="C78:D81"/>
    <mergeCell ref="A82:A85"/>
    <mergeCell ref="B82:B85"/>
    <mergeCell ref="C82:C85"/>
    <mergeCell ref="D82:D85"/>
    <mergeCell ref="A70:A73"/>
    <mergeCell ref="B70:B73"/>
    <mergeCell ref="C70:C73"/>
    <mergeCell ref="D70:D73"/>
    <mergeCell ref="A74:A77"/>
    <mergeCell ref="B74:B77"/>
    <mergeCell ref="C74:D77"/>
    <mergeCell ref="A62:A65"/>
    <mergeCell ref="B62:B65"/>
    <mergeCell ref="C62:D65"/>
    <mergeCell ref="A66:A69"/>
    <mergeCell ref="B66:B69"/>
    <mergeCell ref="C66:D69"/>
    <mergeCell ref="A54:A57"/>
    <mergeCell ref="B54:B57"/>
    <mergeCell ref="C54:D57"/>
    <mergeCell ref="A58:A61"/>
    <mergeCell ref="B58:B61"/>
    <mergeCell ref="C58:C61"/>
    <mergeCell ref="D58:D61"/>
    <mergeCell ref="A46:A49"/>
    <mergeCell ref="B46:B49"/>
    <mergeCell ref="C46:C49"/>
    <mergeCell ref="D46:D49"/>
    <mergeCell ref="A50:A53"/>
    <mergeCell ref="B50:B53"/>
    <mergeCell ref="C50:D53"/>
    <mergeCell ref="A38:A41"/>
    <mergeCell ref="B38:B41"/>
    <mergeCell ref="C38:D41"/>
    <mergeCell ref="A42:A45"/>
    <mergeCell ref="B42:B45"/>
    <mergeCell ref="C42:D45"/>
    <mergeCell ref="A30:A33"/>
    <mergeCell ref="B30:B33"/>
    <mergeCell ref="C30:D33"/>
    <mergeCell ref="A34:A37"/>
    <mergeCell ref="B34:B37"/>
    <mergeCell ref="C34:C37"/>
    <mergeCell ref="D34:D37"/>
    <mergeCell ref="A26:A29"/>
    <mergeCell ref="B26:B29"/>
    <mergeCell ref="C26:D29"/>
    <mergeCell ref="A14:A17"/>
    <mergeCell ref="B14:B17"/>
    <mergeCell ref="C14:D17"/>
    <mergeCell ref="A18:A21"/>
    <mergeCell ref="B18:B21"/>
    <mergeCell ref="C18:C21"/>
    <mergeCell ref="D18:D21"/>
    <mergeCell ref="D9:E9"/>
    <mergeCell ref="A10:A13"/>
    <mergeCell ref="B10:B13"/>
    <mergeCell ref="C10:D13"/>
    <mergeCell ref="Q5:Q8"/>
    <mergeCell ref="R5:R6"/>
    <mergeCell ref="S5:S8"/>
    <mergeCell ref="A22:A25"/>
    <mergeCell ref="B22:B25"/>
    <mergeCell ref="C22:C25"/>
    <mergeCell ref="D22:D25"/>
    <mergeCell ref="T5:T8"/>
    <mergeCell ref="H6:H8"/>
    <mergeCell ref="I6:J7"/>
    <mergeCell ref="K6:K8"/>
    <mergeCell ref="L6:L8"/>
    <mergeCell ref="M6:M8"/>
    <mergeCell ref="N6:N8"/>
    <mergeCell ref="A3:A8"/>
    <mergeCell ref="B3:B8"/>
    <mergeCell ref="C3:C8"/>
    <mergeCell ref="D3:E8"/>
    <mergeCell ref="F3:F8"/>
    <mergeCell ref="G3:T3"/>
    <mergeCell ref="G4:G8"/>
    <mergeCell ref="H4:O5"/>
    <mergeCell ref="P4:P8"/>
    <mergeCell ref="Q4:T4"/>
    <mergeCell ref="O6:O8"/>
    <mergeCell ref="R7:R8"/>
  </mergeCells>
  <printOptions horizontalCentered="1"/>
  <pageMargins left="0.15748031496062992" right="0.15748031496062992" top="0.23622047244094491" bottom="0.15748031496062992" header="0.25" footer="0.17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workbookViewId="0">
      <selection sqref="A1:G33"/>
    </sheetView>
  </sheetViews>
  <sheetFormatPr defaultRowHeight="15" x14ac:dyDescent="0.25"/>
  <cols>
    <col min="1" max="3" width="9.140625" style="55"/>
    <col min="4" max="4" width="67.28515625" style="55" bestFit="1" customWidth="1"/>
    <col min="5" max="5" width="16.28515625" style="83" customWidth="1"/>
    <col min="6" max="6" width="15.7109375" style="83" customWidth="1"/>
    <col min="7" max="7" width="14.7109375" style="83" customWidth="1"/>
    <col min="8" max="8" width="12.7109375" style="83" hidden="1" customWidth="1"/>
    <col min="9" max="9" width="0" style="55" hidden="1" customWidth="1"/>
    <col min="10" max="16384" width="9.140625" style="55"/>
  </cols>
  <sheetData>
    <row r="1" spans="1:9" s="1" customFormat="1" ht="17.25" customHeight="1" x14ac:dyDescent="0.25">
      <c r="A1" s="98" t="s">
        <v>260</v>
      </c>
      <c r="B1" s="98"/>
      <c r="C1" s="98"/>
      <c r="D1" s="98"/>
      <c r="E1" s="98"/>
      <c r="F1" s="98"/>
      <c r="G1" s="98"/>
      <c r="H1" s="76"/>
    </row>
    <row r="2" spans="1:9" s="1" customFormat="1" ht="25.5" customHeight="1" x14ac:dyDescent="0.25">
      <c r="A2" s="110" t="s">
        <v>121</v>
      </c>
      <c r="B2" s="111"/>
      <c r="C2" s="111"/>
      <c r="D2" s="111"/>
      <c r="E2" s="111"/>
      <c r="F2" s="111"/>
      <c r="G2" s="111"/>
    </row>
    <row r="3" spans="1:9" s="52" customFormat="1" ht="17.100000000000001" customHeight="1" x14ac:dyDescent="0.25">
      <c r="A3" s="84" t="s">
        <v>1</v>
      </c>
      <c r="B3" s="84" t="s">
        <v>154</v>
      </c>
      <c r="C3" s="84" t="s">
        <v>198</v>
      </c>
      <c r="D3" s="84" t="s">
        <v>111</v>
      </c>
      <c r="E3" s="85" t="s">
        <v>112</v>
      </c>
      <c r="F3" s="85" t="s">
        <v>113</v>
      </c>
      <c r="G3" s="85" t="s">
        <v>114</v>
      </c>
      <c r="H3" s="86"/>
    </row>
    <row r="4" spans="1:9" s="52" customFormat="1" ht="17.100000000000001" customHeight="1" x14ac:dyDescent="0.25">
      <c r="A4" s="84" t="s">
        <v>199</v>
      </c>
      <c r="B4" s="84"/>
      <c r="C4" s="84"/>
      <c r="D4" s="58" t="s">
        <v>93</v>
      </c>
      <c r="E4" s="71" t="s">
        <v>200</v>
      </c>
      <c r="F4" s="71" t="s">
        <v>201</v>
      </c>
      <c r="G4" s="71" t="s">
        <v>202</v>
      </c>
      <c r="H4" s="86">
        <f>E4+F4</f>
        <v>12533388.120000001</v>
      </c>
      <c r="I4" s="86">
        <f>G4-H4</f>
        <v>0</v>
      </c>
    </row>
    <row r="5" spans="1:9" s="52" customFormat="1" ht="17.100000000000001" customHeight="1" x14ac:dyDescent="0.25">
      <c r="A5" s="13"/>
      <c r="B5" s="56" t="s">
        <v>203</v>
      </c>
      <c r="C5" s="56"/>
      <c r="D5" s="57" t="s">
        <v>175</v>
      </c>
      <c r="E5" s="68" t="s">
        <v>204</v>
      </c>
      <c r="F5" s="68" t="s">
        <v>201</v>
      </c>
      <c r="G5" s="68" t="s">
        <v>205</v>
      </c>
      <c r="H5" s="86">
        <f t="shared" ref="H5:H33" si="0">E5+F5</f>
        <v>10791216.800000001</v>
      </c>
      <c r="I5" s="86">
        <f t="shared" ref="I5:I33" si="1">G5-H5</f>
        <v>0</v>
      </c>
    </row>
    <row r="6" spans="1:9" s="52" customFormat="1" ht="17.100000000000001" customHeight="1" x14ac:dyDescent="0.25">
      <c r="A6" s="13"/>
      <c r="B6" s="13"/>
      <c r="C6" s="56" t="s">
        <v>116</v>
      </c>
      <c r="D6" s="57" t="s">
        <v>99</v>
      </c>
      <c r="E6" s="68" t="s">
        <v>206</v>
      </c>
      <c r="F6" s="68" t="s">
        <v>207</v>
      </c>
      <c r="G6" s="68" t="s">
        <v>208</v>
      </c>
      <c r="H6" s="86">
        <f t="shared" si="0"/>
        <v>10341587.810000001</v>
      </c>
      <c r="I6" s="86">
        <f t="shared" si="1"/>
        <v>0</v>
      </c>
    </row>
    <row r="7" spans="1:9" s="52" customFormat="1" ht="17.100000000000001" customHeight="1" x14ac:dyDescent="0.25">
      <c r="A7" s="13"/>
      <c r="B7" s="13"/>
      <c r="C7" s="13"/>
      <c r="D7" s="57" t="s">
        <v>209</v>
      </c>
      <c r="E7" s="68" t="s">
        <v>56</v>
      </c>
      <c r="F7" s="68" t="s">
        <v>210</v>
      </c>
      <c r="G7" s="68" t="s">
        <v>210</v>
      </c>
      <c r="H7" s="86">
        <f t="shared" si="0"/>
        <v>660000</v>
      </c>
      <c r="I7" s="86">
        <f t="shared" si="1"/>
        <v>0</v>
      </c>
    </row>
    <row r="8" spans="1:9" s="52" customFormat="1" ht="17.100000000000001" customHeight="1" x14ac:dyDescent="0.25">
      <c r="A8" s="13"/>
      <c r="B8" s="13"/>
      <c r="C8" s="13"/>
      <c r="D8" s="57" t="s">
        <v>211</v>
      </c>
      <c r="E8" s="68" t="s">
        <v>56</v>
      </c>
      <c r="F8" s="68" t="s">
        <v>212</v>
      </c>
      <c r="G8" s="68" t="s">
        <v>212</v>
      </c>
      <c r="H8" s="86">
        <f t="shared" si="0"/>
        <v>310000</v>
      </c>
      <c r="I8" s="86">
        <f t="shared" si="1"/>
        <v>0</v>
      </c>
    </row>
    <row r="9" spans="1:9" s="52" customFormat="1" ht="17.100000000000001" customHeight="1" x14ac:dyDescent="0.25">
      <c r="A9" s="13"/>
      <c r="B9" s="13"/>
      <c r="C9" s="13"/>
      <c r="D9" s="57" t="s">
        <v>213</v>
      </c>
      <c r="E9" s="68" t="s">
        <v>56</v>
      </c>
      <c r="F9" s="68" t="s">
        <v>214</v>
      </c>
      <c r="G9" s="68" t="s">
        <v>214</v>
      </c>
      <c r="H9" s="86">
        <f t="shared" si="0"/>
        <v>540000</v>
      </c>
      <c r="I9" s="86">
        <f t="shared" si="1"/>
        <v>0</v>
      </c>
    </row>
    <row r="10" spans="1:9" s="52" customFormat="1" ht="45" x14ac:dyDescent="0.25">
      <c r="A10" s="13"/>
      <c r="B10" s="13"/>
      <c r="C10" s="56" t="s">
        <v>215</v>
      </c>
      <c r="D10" s="57" t="s">
        <v>176</v>
      </c>
      <c r="E10" s="68" t="s">
        <v>216</v>
      </c>
      <c r="F10" s="68" t="s">
        <v>217</v>
      </c>
      <c r="G10" s="68" t="s">
        <v>218</v>
      </c>
      <c r="H10" s="86">
        <f t="shared" si="0"/>
        <v>449628.99</v>
      </c>
      <c r="I10" s="86">
        <f t="shared" si="1"/>
        <v>0</v>
      </c>
    </row>
    <row r="11" spans="1:9" s="52" customFormat="1" ht="45" x14ac:dyDescent="0.25">
      <c r="A11" s="13"/>
      <c r="B11" s="13"/>
      <c r="C11" s="13"/>
      <c r="D11" s="57" t="s">
        <v>219</v>
      </c>
      <c r="E11" s="68" t="s">
        <v>216</v>
      </c>
      <c r="F11" s="68" t="s">
        <v>217</v>
      </c>
      <c r="G11" s="68" t="s">
        <v>218</v>
      </c>
      <c r="H11" s="86">
        <f t="shared" si="0"/>
        <v>449628.99</v>
      </c>
      <c r="I11" s="86">
        <f t="shared" si="1"/>
        <v>0</v>
      </c>
    </row>
    <row r="12" spans="1:9" s="52" customFormat="1" ht="17.100000000000001" customHeight="1" x14ac:dyDescent="0.25">
      <c r="A12" s="84" t="s">
        <v>220</v>
      </c>
      <c r="B12" s="84"/>
      <c r="C12" s="84"/>
      <c r="D12" s="58" t="s">
        <v>177</v>
      </c>
      <c r="E12" s="71" t="s">
        <v>221</v>
      </c>
      <c r="F12" s="71" t="s">
        <v>222</v>
      </c>
      <c r="G12" s="71" t="s">
        <v>223</v>
      </c>
      <c r="H12" s="86">
        <f t="shared" si="0"/>
        <v>1900000</v>
      </c>
      <c r="I12" s="86">
        <f t="shared" si="1"/>
        <v>0</v>
      </c>
    </row>
    <row r="13" spans="1:9" s="52" customFormat="1" ht="17.100000000000001" customHeight="1" x14ac:dyDescent="0.25">
      <c r="A13" s="13"/>
      <c r="B13" s="56" t="s">
        <v>224</v>
      </c>
      <c r="C13" s="56"/>
      <c r="D13" s="57" t="s">
        <v>178</v>
      </c>
      <c r="E13" s="68" t="s">
        <v>221</v>
      </c>
      <c r="F13" s="68" t="s">
        <v>222</v>
      </c>
      <c r="G13" s="68" t="s">
        <v>223</v>
      </c>
      <c r="H13" s="86">
        <f t="shared" si="0"/>
        <v>1900000</v>
      </c>
      <c r="I13" s="86">
        <f t="shared" si="1"/>
        <v>0</v>
      </c>
    </row>
    <row r="14" spans="1:9" s="52" customFormat="1" ht="17.100000000000001" customHeight="1" x14ac:dyDescent="0.25">
      <c r="A14" s="13"/>
      <c r="B14" s="13"/>
      <c r="C14" s="56" t="s">
        <v>225</v>
      </c>
      <c r="D14" s="57" t="s">
        <v>179</v>
      </c>
      <c r="E14" s="68" t="s">
        <v>221</v>
      </c>
      <c r="F14" s="68" t="s">
        <v>222</v>
      </c>
      <c r="G14" s="68" t="s">
        <v>223</v>
      </c>
      <c r="H14" s="86">
        <f t="shared" si="0"/>
        <v>1900000</v>
      </c>
      <c r="I14" s="86">
        <f t="shared" si="1"/>
        <v>0</v>
      </c>
    </row>
    <row r="15" spans="1:9" s="52" customFormat="1" ht="17.100000000000001" customHeight="1" x14ac:dyDescent="0.25">
      <c r="A15" s="13"/>
      <c r="B15" s="13"/>
      <c r="C15" s="13"/>
      <c r="D15" s="57" t="s">
        <v>226</v>
      </c>
      <c r="E15" s="68" t="s">
        <v>221</v>
      </c>
      <c r="F15" s="68" t="s">
        <v>222</v>
      </c>
      <c r="G15" s="68" t="s">
        <v>223</v>
      </c>
      <c r="H15" s="86">
        <f t="shared" si="0"/>
        <v>1900000</v>
      </c>
      <c r="I15" s="86">
        <f t="shared" si="1"/>
        <v>0</v>
      </c>
    </row>
    <row r="16" spans="1:9" s="52" customFormat="1" ht="17.100000000000001" customHeight="1" x14ac:dyDescent="0.25">
      <c r="A16" s="84" t="s">
        <v>227</v>
      </c>
      <c r="B16" s="84"/>
      <c r="C16" s="84"/>
      <c r="D16" s="58" t="s">
        <v>182</v>
      </c>
      <c r="E16" s="71" t="s">
        <v>117</v>
      </c>
      <c r="F16" s="71" t="s">
        <v>228</v>
      </c>
      <c r="G16" s="71" t="s">
        <v>212</v>
      </c>
      <c r="H16" s="86">
        <f t="shared" si="0"/>
        <v>310000</v>
      </c>
      <c r="I16" s="86">
        <f t="shared" si="1"/>
        <v>0</v>
      </c>
    </row>
    <row r="17" spans="1:9" s="52" customFormat="1" ht="17.100000000000001" customHeight="1" x14ac:dyDescent="0.25">
      <c r="A17" s="13"/>
      <c r="B17" s="56" t="s">
        <v>229</v>
      </c>
      <c r="C17" s="56"/>
      <c r="D17" s="57" t="s">
        <v>183</v>
      </c>
      <c r="E17" s="68" t="s">
        <v>56</v>
      </c>
      <c r="F17" s="68" t="s">
        <v>228</v>
      </c>
      <c r="G17" s="68" t="s">
        <v>228</v>
      </c>
      <c r="H17" s="86">
        <f t="shared" si="0"/>
        <v>60000</v>
      </c>
      <c r="I17" s="86">
        <f t="shared" si="1"/>
        <v>0</v>
      </c>
    </row>
    <row r="18" spans="1:9" s="52" customFormat="1" ht="45" x14ac:dyDescent="0.25">
      <c r="A18" s="13"/>
      <c r="B18" s="13"/>
      <c r="C18" s="56" t="s">
        <v>230</v>
      </c>
      <c r="D18" s="57" t="s">
        <v>184</v>
      </c>
      <c r="E18" s="68" t="s">
        <v>56</v>
      </c>
      <c r="F18" s="68" t="s">
        <v>228</v>
      </c>
      <c r="G18" s="68" t="s">
        <v>228</v>
      </c>
      <c r="H18" s="86">
        <f t="shared" si="0"/>
        <v>60000</v>
      </c>
      <c r="I18" s="86">
        <f t="shared" si="1"/>
        <v>0</v>
      </c>
    </row>
    <row r="19" spans="1:9" s="52" customFormat="1" ht="45" x14ac:dyDescent="0.25">
      <c r="A19" s="13"/>
      <c r="B19" s="13"/>
      <c r="C19" s="13"/>
      <c r="D19" s="57" t="s">
        <v>231</v>
      </c>
      <c r="E19" s="68" t="s">
        <v>56</v>
      </c>
      <c r="F19" s="68" t="s">
        <v>228</v>
      </c>
      <c r="G19" s="68" t="s">
        <v>228</v>
      </c>
      <c r="H19" s="86">
        <f t="shared" si="0"/>
        <v>60000</v>
      </c>
      <c r="I19" s="86">
        <f t="shared" si="1"/>
        <v>0</v>
      </c>
    </row>
    <row r="20" spans="1:9" s="52" customFormat="1" ht="17.100000000000001" customHeight="1" x14ac:dyDescent="0.25">
      <c r="A20" s="84" t="s">
        <v>58</v>
      </c>
      <c r="B20" s="84"/>
      <c r="C20" s="84"/>
      <c r="D20" s="58" t="s">
        <v>59</v>
      </c>
      <c r="E20" s="71" t="s">
        <v>118</v>
      </c>
      <c r="F20" s="71" t="s">
        <v>232</v>
      </c>
      <c r="G20" s="71" t="s">
        <v>233</v>
      </c>
      <c r="H20" s="86">
        <f t="shared" si="0"/>
        <v>22009330.210000001</v>
      </c>
      <c r="I20" s="86">
        <f t="shared" si="1"/>
        <v>0</v>
      </c>
    </row>
    <row r="21" spans="1:9" s="52" customFormat="1" ht="17.100000000000001" customHeight="1" x14ac:dyDescent="0.25">
      <c r="A21" s="13"/>
      <c r="B21" s="56" t="s">
        <v>234</v>
      </c>
      <c r="C21" s="56"/>
      <c r="D21" s="57" t="s">
        <v>133</v>
      </c>
      <c r="E21" s="68" t="s">
        <v>235</v>
      </c>
      <c r="F21" s="68" t="s">
        <v>236</v>
      </c>
      <c r="G21" s="68" t="s">
        <v>237</v>
      </c>
      <c r="H21" s="86">
        <f t="shared" si="0"/>
        <v>73000</v>
      </c>
      <c r="I21" s="86">
        <f t="shared" si="1"/>
        <v>0</v>
      </c>
    </row>
    <row r="22" spans="1:9" s="52" customFormat="1" ht="45" x14ac:dyDescent="0.25">
      <c r="A22" s="13"/>
      <c r="B22" s="13"/>
      <c r="C22" s="56" t="s">
        <v>238</v>
      </c>
      <c r="D22" s="57" t="s">
        <v>187</v>
      </c>
      <c r="E22" s="68" t="s">
        <v>239</v>
      </c>
      <c r="F22" s="68" t="s">
        <v>236</v>
      </c>
      <c r="G22" s="68" t="s">
        <v>115</v>
      </c>
      <c r="H22" s="86">
        <f t="shared" si="0"/>
        <v>70000</v>
      </c>
      <c r="I22" s="86">
        <f t="shared" si="1"/>
        <v>0</v>
      </c>
    </row>
    <row r="23" spans="1:9" s="52" customFormat="1" ht="17.100000000000001" customHeight="1" x14ac:dyDescent="0.25">
      <c r="A23" s="13"/>
      <c r="B23" s="13"/>
      <c r="C23" s="13"/>
      <c r="D23" s="57" t="s">
        <v>240</v>
      </c>
      <c r="E23" s="68" t="s">
        <v>239</v>
      </c>
      <c r="F23" s="68" t="s">
        <v>236</v>
      </c>
      <c r="G23" s="68" t="s">
        <v>115</v>
      </c>
      <c r="H23" s="86">
        <f t="shared" si="0"/>
        <v>70000</v>
      </c>
      <c r="I23" s="86">
        <f t="shared" si="1"/>
        <v>0</v>
      </c>
    </row>
    <row r="24" spans="1:9" s="52" customFormat="1" ht="17.100000000000001" customHeight="1" x14ac:dyDescent="0.25">
      <c r="A24" s="13"/>
      <c r="B24" s="56" t="s">
        <v>241</v>
      </c>
      <c r="C24" s="56"/>
      <c r="D24" s="57" t="s">
        <v>140</v>
      </c>
      <c r="E24" s="68" t="s">
        <v>242</v>
      </c>
      <c r="F24" s="68" t="s">
        <v>243</v>
      </c>
      <c r="G24" s="68" t="s">
        <v>244</v>
      </c>
      <c r="H24" s="86">
        <f t="shared" si="0"/>
        <v>1671512.41</v>
      </c>
      <c r="I24" s="86">
        <f t="shared" si="1"/>
        <v>0</v>
      </c>
    </row>
    <row r="25" spans="1:9" s="52" customFormat="1" ht="17.100000000000001" customHeight="1" x14ac:dyDescent="0.25">
      <c r="A25" s="13"/>
      <c r="B25" s="13"/>
      <c r="C25" s="56" t="s">
        <v>225</v>
      </c>
      <c r="D25" s="57" t="s">
        <v>179</v>
      </c>
      <c r="E25" s="68" t="s">
        <v>56</v>
      </c>
      <c r="F25" s="68" t="s">
        <v>243</v>
      </c>
      <c r="G25" s="68" t="s">
        <v>243</v>
      </c>
      <c r="H25" s="86">
        <f t="shared" si="0"/>
        <v>17835</v>
      </c>
      <c r="I25" s="86">
        <f t="shared" si="1"/>
        <v>0</v>
      </c>
    </row>
    <row r="26" spans="1:9" s="52" customFormat="1" ht="17.100000000000001" customHeight="1" x14ac:dyDescent="0.25">
      <c r="A26" s="13"/>
      <c r="B26" s="13"/>
      <c r="C26" s="13"/>
      <c r="D26" s="57" t="s">
        <v>226</v>
      </c>
      <c r="E26" s="68" t="s">
        <v>56</v>
      </c>
      <c r="F26" s="68" t="s">
        <v>243</v>
      </c>
      <c r="G26" s="68" t="s">
        <v>243</v>
      </c>
      <c r="H26" s="86">
        <f t="shared" si="0"/>
        <v>17835</v>
      </c>
      <c r="I26" s="86">
        <f t="shared" si="1"/>
        <v>0</v>
      </c>
    </row>
    <row r="27" spans="1:9" s="52" customFormat="1" ht="17.100000000000001" customHeight="1" x14ac:dyDescent="0.25">
      <c r="A27" s="84" t="s">
        <v>245</v>
      </c>
      <c r="B27" s="84"/>
      <c r="C27" s="84"/>
      <c r="D27" s="58" t="s">
        <v>107</v>
      </c>
      <c r="E27" s="71" t="s">
        <v>246</v>
      </c>
      <c r="F27" s="71" t="s">
        <v>56</v>
      </c>
      <c r="G27" s="71" t="s">
        <v>246</v>
      </c>
      <c r="H27" s="86">
        <f t="shared" si="0"/>
        <v>2264963</v>
      </c>
      <c r="I27" s="86">
        <f t="shared" si="1"/>
        <v>0</v>
      </c>
    </row>
    <row r="28" spans="1:9" s="52" customFormat="1" ht="17.100000000000001" customHeight="1" x14ac:dyDescent="0.25">
      <c r="A28" s="13"/>
      <c r="B28" s="56" t="s">
        <v>247</v>
      </c>
      <c r="C28" s="56"/>
      <c r="D28" s="57" t="s">
        <v>108</v>
      </c>
      <c r="E28" s="68" t="s">
        <v>248</v>
      </c>
      <c r="F28" s="68" t="s">
        <v>56</v>
      </c>
      <c r="G28" s="68" t="s">
        <v>248</v>
      </c>
      <c r="H28" s="86">
        <f t="shared" si="0"/>
        <v>1904963</v>
      </c>
      <c r="I28" s="86">
        <f t="shared" si="1"/>
        <v>0</v>
      </c>
    </row>
    <row r="29" spans="1:9" s="52" customFormat="1" ht="17.100000000000001" customHeight="1" x14ac:dyDescent="0.25">
      <c r="A29" s="13"/>
      <c r="B29" s="13"/>
      <c r="C29" s="56" t="s">
        <v>116</v>
      </c>
      <c r="D29" s="57" t="s">
        <v>99</v>
      </c>
      <c r="E29" s="68" t="s">
        <v>249</v>
      </c>
      <c r="F29" s="68" t="s">
        <v>250</v>
      </c>
      <c r="G29" s="68" t="s">
        <v>251</v>
      </c>
      <c r="H29" s="86">
        <f t="shared" si="0"/>
        <v>1818340</v>
      </c>
      <c r="I29" s="86">
        <f t="shared" si="1"/>
        <v>0</v>
      </c>
    </row>
    <row r="30" spans="1:9" s="52" customFormat="1" x14ac:dyDescent="0.25">
      <c r="A30" s="13"/>
      <c r="B30" s="13"/>
      <c r="C30" s="13"/>
      <c r="D30" s="57" t="s">
        <v>252</v>
      </c>
      <c r="E30" s="68" t="s">
        <v>253</v>
      </c>
      <c r="F30" s="68" t="s">
        <v>250</v>
      </c>
      <c r="G30" s="68" t="s">
        <v>254</v>
      </c>
      <c r="H30" s="86">
        <f t="shared" si="0"/>
        <v>99640</v>
      </c>
      <c r="I30" s="86">
        <f t="shared" si="1"/>
        <v>0</v>
      </c>
    </row>
    <row r="31" spans="1:9" s="52" customFormat="1" ht="17.100000000000001" customHeight="1" x14ac:dyDescent="0.25">
      <c r="A31" s="13"/>
      <c r="B31" s="13"/>
      <c r="C31" s="56" t="s">
        <v>225</v>
      </c>
      <c r="D31" s="57" t="s">
        <v>179</v>
      </c>
      <c r="E31" s="68" t="s">
        <v>255</v>
      </c>
      <c r="F31" s="68" t="s">
        <v>256</v>
      </c>
      <c r="G31" s="68" t="s">
        <v>257</v>
      </c>
      <c r="H31" s="86">
        <f t="shared" si="0"/>
        <v>86623</v>
      </c>
      <c r="I31" s="86">
        <f t="shared" si="1"/>
        <v>0</v>
      </c>
    </row>
    <row r="32" spans="1:9" s="52" customFormat="1" ht="17.100000000000001" customHeight="1" x14ac:dyDescent="0.25">
      <c r="A32" s="13"/>
      <c r="B32" s="13"/>
      <c r="C32" s="13"/>
      <c r="D32" s="57" t="s">
        <v>226</v>
      </c>
      <c r="E32" s="68" t="s">
        <v>255</v>
      </c>
      <c r="F32" s="68" t="s">
        <v>256</v>
      </c>
      <c r="G32" s="68" t="s">
        <v>257</v>
      </c>
      <c r="H32" s="86">
        <f t="shared" si="0"/>
        <v>86623</v>
      </c>
      <c r="I32" s="86">
        <f t="shared" si="1"/>
        <v>0</v>
      </c>
    </row>
    <row r="33" spans="1:9" s="52" customFormat="1" ht="17.100000000000001" customHeight="1" x14ac:dyDescent="0.25">
      <c r="A33" s="109" t="s">
        <v>119</v>
      </c>
      <c r="B33" s="109"/>
      <c r="C33" s="109"/>
      <c r="D33" s="109"/>
      <c r="E33" s="87" t="s">
        <v>120</v>
      </c>
      <c r="F33" s="87" t="s">
        <v>258</v>
      </c>
      <c r="G33" s="87" t="s">
        <v>259</v>
      </c>
      <c r="H33" s="86">
        <f t="shared" si="0"/>
        <v>45066318.280000001</v>
      </c>
      <c r="I33" s="86">
        <f t="shared" si="1"/>
        <v>0</v>
      </c>
    </row>
  </sheetData>
  <mergeCells count="3">
    <mergeCell ref="A33:D33"/>
    <mergeCell ref="A2:G2"/>
    <mergeCell ref="A1:G1"/>
  </mergeCells>
  <printOptions horizontalCentered="1"/>
  <pageMargins left="0.44" right="0.31" top="0.74803149606299213" bottom="0.4" header="0.31496062992125984" footer="0.31496062992125984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workbookViewId="0">
      <selection activeCell="B59" sqref="B59"/>
    </sheetView>
  </sheetViews>
  <sheetFormatPr defaultRowHeight="15" x14ac:dyDescent="0.25"/>
  <cols>
    <col min="2" max="2" width="92.7109375" customWidth="1"/>
    <col min="3" max="3" width="13.7109375" customWidth="1"/>
    <col min="4" max="4" width="11.7109375" customWidth="1"/>
    <col min="5" max="5" width="15.140625" customWidth="1"/>
    <col min="6" max="6" width="13.140625" hidden="1" customWidth="1"/>
    <col min="7" max="7" width="0" hidden="1" customWidth="1"/>
    <col min="8" max="8" width="12.7109375" hidden="1" customWidth="1"/>
  </cols>
  <sheetData>
    <row r="1" spans="1:6" s="1" customFormat="1" ht="17.25" customHeight="1" x14ac:dyDescent="0.25">
      <c r="A1" s="98" t="s">
        <v>148</v>
      </c>
      <c r="B1" s="98"/>
      <c r="C1" s="98"/>
      <c r="D1" s="98"/>
      <c r="E1" s="98"/>
    </row>
    <row r="2" spans="1:6" s="2" customFormat="1" ht="38.25" customHeight="1" x14ac:dyDescent="0.2">
      <c r="A2" s="112" t="s">
        <v>0</v>
      </c>
      <c r="B2" s="112"/>
      <c r="C2" s="112"/>
      <c r="D2" s="112"/>
      <c r="E2" s="112"/>
    </row>
    <row r="3" spans="1:6" s="89" customFormat="1" ht="17.25" customHeight="1" x14ac:dyDescent="0.2">
      <c r="A3" s="91" t="s">
        <v>1</v>
      </c>
      <c r="B3" s="113" t="s">
        <v>2</v>
      </c>
      <c r="C3" s="113" t="s">
        <v>3</v>
      </c>
      <c r="D3" s="114"/>
      <c r="E3" s="114"/>
    </row>
    <row r="4" spans="1:6" s="89" customFormat="1" ht="18.75" customHeight="1" x14ac:dyDescent="0.2">
      <c r="A4" s="91" t="s">
        <v>4</v>
      </c>
      <c r="B4" s="113"/>
      <c r="C4" s="91" t="s">
        <v>5</v>
      </c>
      <c r="D4" s="92" t="s">
        <v>6</v>
      </c>
      <c r="E4" s="91" t="s">
        <v>7</v>
      </c>
    </row>
    <row r="5" spans="1:6" s="2" customFormat="1" ht="38.25" customHeight="1" x14ac:dyDescent="0.3">
      <c r="A5" s="115" t="s">
        <v>8</v>
      </c>
      <c r="B5" s="115"/>
      <c r="C5" s="115"/>
      <c r="D5" s="115"/>
      <c r="E5" s="115"/>
    </row>
    <row r="6" spans="1:6" s="2" customFormat="1" ht="31.5" customHeight="1" x14ac:dyDescent="0.25">
      <c r="A6" s="122" t="s">
        <v>9</v>
      </c>
      <c r="B6" s="122"/>
      <c r="C6" s="122"/>
      <c r="D6" s="122"/>
      <c r="E6" s="122"/>
    </row>
    <row r="7" spans="1:6" s="2" customFormat="1" ht="19.5" customHeight="1" x14ac:dyDescent="0.2">
      <c r="A7" s="3">
        <v>600</v>
      </c>
      <c r="B7" s="123" t="s">
        <v>39</v>
      </c>
      <c r="C7" s="118"/>
      <c r="D7" s="120"/>
      <c r="E7" s="125">
        <v>500000</v>
      </c>
    </row>
    <row r="8" spans="1:6" s="2" customFormat="1" ht="15.75" customHeight="1" x14ac:dyDescent="0.2">
      <c r="A8" s="3">
        <v>60013</v>
      </c>
      <c r="B8" s="124"/>
      <c r="C8" s="119"/>
      <c r="D8" s="121"/>
      <c r="E8" s="126"/>
    </row>
    <row r="9" spans="1:6" s="2" customFormat="1" ht="19.5" customHeight="1" x14ac:dyDescent="0.2">
      <c r="A9" s="3">
        <v>600</v>
      </c>
      <c r="B9" s="123" t="s">
        <v>10</v>
      </c>
      <c r="C9" s="118"/>
      <c r="D9" s="120"/>
      <c r="E9" s="125">
        <f>1740000-1510000+219628.99</f>
        <v>449628.99</v>
      </c>
    </row>
    <row r="10" spans="1:6" s="2" customFormat="1" ht="19.5" customHeight="1" x14ac:dyDescent="0.2">
      <c r="A10" s="3">
        <v>60016</v>
      </c>
      <c r="B10" s="124"/>
      <c r="C10" s="119"/>
      <c r="D10" s="121"/>
      <c r="E10" s="126"/>
    </row>
    <row r="11" spans="1:6" s="24" customFormat="1" ht="31.5" customHeight="1" x14ac:dyDescent="0.25">
      <c r="A11" s="151" t="s">
        <v>153</v>
      </c>
      <c r="B11" s="152"/>
      <c r="C11" s="152"/>
      <c r="D11" s="152"/>
      <c r="E11" s="152"/>
    </row>
    <row r="12" spans="1:6" s="24" customFormat="1" ht="15" customHeight="1" x14ac:dyDescent="0.2">
      <c r="A12" s="3">
        <v>851</v>
      </c>
      <c r="B12" s="153" t="s">
        <v>152</v>
      </c>
      <c r="C12" s="118"/>
      <c r="D12" s="154"/>
      <c r="E12" s="118">
        <v>60000</v>
      </c>
      <c r="F12" s="2"/>
    </row>
    <row r="13" spans="1:6" s="24" customFormat="1" ht="37.5" customHeight="1" x14ac:dyDescent="0.2">
      <c r="A13" s="3">
        <v>85111</v>
      </c>
      <c r="B13" s="124"/>
      <c r="C13" s="119"/>
      <c r="D13" s="155"/>
      <c r="E13" s="119"/>
    </row>
    <row r="14" spans="1:6" s="2" customFormat="1" ht="31.5" customHeight="1" x14ac:dyDescent="0.25">
      <c r="A14" s="116" t="s">
        <v>11</v>
      </c>
      <c r="B14" s="116"/>
      <c r="C14" s="116"/>
      <c r="D14" s="116"/>
      <c r="E14" s="116"/>
    </row>
    <row r="15" spans="1:6" s="2" customFormat="1" ht="15" customHeight="1" x14ac:dyDescent="0.2">
      <c r="A15" s="3">
        <v>921</v>
      </c>
      <c r="B15" s="117" t="s">
        <v>12</v>
      </c>
      <c r="C15" s="118">
        <f>1800460+241700.57</f>
        <v>2042160.57</v>
      </c>
      <c r="D15" s="120"/>
      <c r="E15" s="125"/>
    </row>
    <row r="16" spans="1:6" s="2" customFormat="1" ht="15" customHeight="1" x14ac:dyDescent="0.2">
      <c r="A16" s="3">
        <v>92113</v>
      </c>
      <c r="B16" s="117"/>
      <c r="C16" s="119"/>
      <c r="D16" s="121"/>
      <c r="E16" s="126"/>
    </row>
    <row r="17" spans="1:8" s="2" customFormat="1" ht="15" customHeight="1" x14ac:dyDescent="0.2">
      <c r="A17" s="3">
        <v>921</v>
      </c>
      <c r="B17" s="117" t="s">
        <v>13</v>
      </c>
      <c r="C17" s="118">
        <v>745000</v>
      </c>
      <c r="D17" s="117"/>
      <c r="E17" s="118">
        <v>40000</v>
      </c>
    </row>
    <row r="18" spans="1:8" s="2" customFormat="1" ht="15" customHeight="1" x14ac:dyDescent="0.2">
      <c r="A18" s="3">
        <v>92116</v>
      </c>
      <c r="B18" s="117"/>
      <c r="C18" s="119"/>
      <c r="D18" s="117"/>
      <c r="E18" s="119"/>
      <c r="F18" s="22"/>
      <c r="G18" s="22"/>
      <c r="H18" s="22"/>
    </row>
    <row r="19" spans="1:8" s="2" customFormat="1" ht="23.25" customHeight="1" x14ac:dyDescent="0.2">
      <c r="A19" s="130" t="s">
        <v>14</v>
      </c>
      <c r="B19" s="131"/>
      <c r="C19" s="4">
        <f>C7+C9+C12+C15+C17</f>
        <v>2787160.5700000003</v>
      </c>
      <c r="D19" s="4">
        <f t="shared" ref="D19" si="0">D7+D9+D12+D15+D17</f>
        <v>0</v>
      </c>
      <c r="E19" s="4">
        <f>E7+E9+E12+E15+E17</f>
        <v>1049628.99</v>
      </c>
      <c r="F19" s="22">
        <f>C7+C9+C12+C15+C17</f>
        <v>2787160.5700000003</v>
      </c>
      <c r="G19" s="22">
        <f t="shared" ref="G19:H19" si="1">D7+D9+D12+D15+D17</f>
        <v>0</v>
      </c>
      <c r="H19" s="22">
        <f t="shared" si="1"/>
        <v>1049628.99</v>
      </c>
    </row>
    <row r="20" spans="1:8" s="2" customFormat="1" ht="45" customHeight="1" x14ac:dyDescent="0.3">
      <c r="A20" s="127" t="s">
        <v>15</v>
      </c>
      <c r="B20" s="127"/>
      <c r="C20" s="127"/>
      <c r="D20" s="127"/>
      <c r="E20" s="127"/>
      <c r="F20" s="22">
        <f>C19-F19</f>
        <v>0</v>
      </c>
      <c r="G20" s="22">
        <f t="shared" ref="G20:H20" si="2">D19-G19</f>
        <v>0</v>
      </c>
      <c r="H20" s="22">
        <f t="shared" si="2"/>
        <v>0</v>
      </c>
    </row>
    <row r="21" spans="1:8" s="2" customFormat="1" ht="31.5" customHeight="1" x14ac:dyDescent="0.25">
      <c r="A21" s="128" t="s">
        <v>16</v>
      </c>
      <c r="B21" s="129"/>
      <c r="C21" s="129"/>
      <c r="D21" s="129"/>
      <c r="E21" s="129"/>
    </row>
    <row r="22" spans="1:8" s="2" customFormat="1" ht="15.75" x14ac:dyDescent="0.2">
      <c r="A22" s="3">
        <v>754</v>
      </c>
      <c r="B22" s="117" t="s">
        <v>17</v>
      </c>
      <c r="C22" s="125"/>
      <c r="D22" s="117"/>
      <c r="E22" s="118">
        <v>104000</v>
      </c>
    </row>
    <row r="23" spans="1:8" s="2" customFormat="1" ht="15.75" x14ac:dyDescent="0.2">
      <c r="A23" s="3">
        <v>75412</v>
      </c>
      <c r="B23" s="117"/>
      <c r="C23" s="121"/>
      <c r="D23" s="117"/>
      <c r="E23" s="119"/>
    </row>
    <row r="24" spans="1:8" s="2" customFormat="1" ht="31.5" customHeight="1" x14ac:dyDescent="0.25">
      <c r="A24" s="134" t="s">
        <v>18</v>
      </c>
      <c r="B24" s="135"/>
      <c r="C24" s="135"/>
      <c r="D24" s="135"/>
      <c r="E24" s="135"/>
    </row>
    <row r="25" spans="1:8" s="2" customFormat="1" ht="13.5" customHeight="1" x14ac:dyDescent="0.2">
      <c r="A25" s="3">
        <v>801</v>
      </c>
      <c r="B25" s="136" t="s">
        <v>19</v>
      </c>
      <c r="C25" s="125">
        <v>660000</v>
      </c>
      <c r="D25" s="118"/>
      <c r="E25" s="125"/>
    </row>
    <row r="26" spans="1:8" s="2" customFormat="1" ht="17.25" customHeight="1" x14ac:dyDescent="0.2">
      <c r="A26" s="3">
        <v>80101</v>
      </c>
      <c r="B26" s="137"/>
      <c r="C26" s="139"/>
      <c r="D26" s="140"/>
      <c r="E26" s="139"/>
    </row>
    <row r="27" spans="1:8" s="2" customFormat="1" ht="17.25" customHeight="1" x14ac:dyDescent="0.2">
      <c r="A27" s="3">
        <v>80110</v>
      </c>
      <c r="B27" s="138"/>
      <c r="C27" s="17">
        <v>186000</v>
      </c>
      <c r="D27" s="19"/>
      <c r="E27" s="18"/>
    </row>
    <row r="28" spans="1:8" s="2" customFormat="1" ht="31.5" customHeight="1" x14ac:dyDescent="0.25">
      <c r="A28" s="134" t="s">
        <v>20</v>
      </c>
      <c r="B28" s="135"/>
      <c r="C28" s="135"/>
      <c r="D28" s="135"/>
      <c r="E28" s="135"/>
    </row>
    <row r="29" spans="1:8" s="2" customFormat="1" ht="12" customHeight="1" x14ac:dyDescent="0.2">
      <c r="A29" s="3">
        <v>801</v>
      </c>
      <c r="B29" s="117" t="s">
        <v>21</v>
      </c>
      <c r="C29" s="118">
        <v>3200400</v>
      </c>
      <c r="D29" s="117"/>
      <c r="E29" s="118"/>
    </row>
    <row r="30" spans="1:8" s="2" customFormat="1" ht="12" customHeight="1" x14ac:dyDescent="0.2">
      <c r="A30" s="3">
        <v>80104</v>
      </c>
      <c r="B30" s="117"/>
      <c r="C30" s="119"/>
      <c r="D30" s="117"/>
      <c r="E30" s="119"/>
    </row>
    <row r="31" spans="1:8" s="2" customFormat="1" ht="18" customHeight="1" x14ac:dyDescent="0.2">
      <c r="A31" s="3">
        <v>80149</v>
      </c>
      <c r="B31" s="141"/>
      <c r="C31" s="15">
        <v>1332927</v>
      </c>
      <c r="D31" s="14"/>
      <c r="E31" s="16"/>
    </row>
    <row r="32" spans="1:8" s="2" customFormat="1" ht="31.5" customHeight="1" x14ac:dyDescent="0.25">
      <c r="A32" s="134" t="s">
        <v>150</v>
      </c>
      <c r="B32" s="135"/>
      <c r="C32" s="135"/>
      <c r="D32" s="135"/>
      <c r="E32" s="135"/>
    </row>
    <row r="33" spans="1:5" s="2" customFormat="1" ht="18" customHeight="1" x14ac:dyDescent="0.2">
      <c r="A33" s="3">
        <v>801</v>
      </c>
      <c r="B33" s="132" t="s">
        <v>151</v>
      </c>
      <c r="C33" s="142"/>
      <c r="D33" s="117"/>
      <c r="E33" s="118">
        <v>12285.9</v>
      </c>
    </row>
    <row r="34" spans="1:5" s="2" customFormat="1" ht="30" customHeight="1" x14ac:dyDescent="0.2">
      <c r="A34" s="3">
        <v>80153</v>
      </c>
      <c r="B34" s="132"/>
      <c r="C34" s="143"/>
      <c r="D34" s="117"/>
      <c r="E34" s="119"/>
    </row>
    <row r="35" spans="1:5" s="2" customFormat="1" ht="31.5" customHeight="1" x14ac:dyDescent="0.25">
      <c r="A35" s="134" t="s">
        <v>22</v>
      </c>
      <c r="B35" s="135"/>
      <c r="C35" s="135"/>
      <c r="D35" s="135"/>
      <c r="E35" s="135"/>
    </row>
    <row r="36" spans="1:5" s="2" customFormat="1" ht="14.25" customHeight="1" x14ac:dyDescent="0.2">
      <c r="A36" s="3">
        <v>630</v>
      </c>
      <c r="B36" s="133" t="s">
        <v>23</v>
      </c>
      <c r="C36" s="118"/>
      <c r="D36" s="118"/>
      <c r="E36" s="118">
        <v>20433</v>
      </c>
    </row>
    <row r="37" spans="1:5" s="2" customFormat="1" ht="14.25" customHeight="1" x14ac:dyDescent="0.2">
      <c r="A37" s="3">
        <v>63003</v>
      </c>
      <c r="B37" s="119"/>
      <c r="C37" s="119"/>
      <c r="D37" s="118"/>
      <c r="E37" s="119"/>
    </row>
    <row r="38" spans="1:5" s="2" customFormat="1" ht="14.25" customHeight="1" x14ac:dyDescent="0.2">
      <c r="A38" s="3">
        <v>851</v>
      </c>
      <c r="B38" s="133" t="s">
        <v>24</v>
      </c>
      <c r="C38" s="118"/>
      <c r="D38" s="118"/>
      <c r="E38" s="118">
        <v>310000</v>
      </c>
    </row>
    <row r="39" spans="1:5" s="2" customFormat="1" ht="13.9" customHeight="1" x14ac:dyDescent="0.2">
      <c r="A39" s="3">
        <v>85154</v>
      </c>
      <c r="B39" s="119"/>
      <c r="C39" s="119"/>
      <c r="D39" s="118"/>
      <c r="E39" s="119"/>
    </row>
    <row r="40" spans="1:5" s="2" customFormat="1" ht="12.75" customHeight="1" x14ac:dyDescent="0.2">
      <c r="A40" s="3">
        <v>852</v>
      </c>
      <c r="B40" s="144" t="s">
        <v>40</v>
      </c>
      <c r="C40" s="120"/>
      <c r="D40" s="125"/>
      <c r="E40" s="125">
        <v>50000</v>
      </c>
    </row>
    <row r="41" spans="1:5" s="2" customFormat="1" ht="12.75" customHeight="1" x14ac:dyDescent="0.2">
      <c r="A41" s="3">
        <v>85214</v>
      </c>
      <c r="B41" s="145"/>
      <c r="C41" s="146"/>
      <c r="D41" s="146"/>
      <c r="E41" s="147"/>
    </row>
    <row r="42" spans="1:5" s="2" customFormat="1" ht="14.25" customHeight="1" x14ac:dyDescent="0.2">
      <c r="A42" s="3">
        <v>852</v>
      </c>
      <c r="B42" s="123" t="s">
        <v>25</v>
      </c>
      <c r="C42" s="120"/>
      <c r="D42" s="120"/>
      <c r="E42" s="125">
        <v>250000</v>
      </c>
    </row>
    <row r="43" spans="1:5" s="2" customFormat="1" ht="14.25" customHeight="1" x14ac:dyDescent="0.2">
      <c r="A43" s="3">
        <v>85228</v>
      </c>
      <c r="B43" s="124"/>
      <c r="C43" s="121"/>
      <c r="D43" s="121"/>
      <c r="E43" s="126"/>
    </row>
    <row r="44" spans="1:5" s="2" customFormat="1" ht="14.25" customHeight="1" x14ac:dyDescent="0.2">
      <c r="A44" s="3">
        <v>921</v>
      </c>
      <c r="B44" s="132" t="s">
        <v>26</v>
      </c>
      <c r="C44" s="118"/>
      <c r="D44" s="118"/>
      <c r="E44" s="118">
        <f>179540-18940</f>
        <v>160600</v>
      </c>
    </row>
    <row r="45" spans="1:5" s="2" customFormat="1" ht="14.25" customHeight="1" x14ac:dyDescent="0.2">
      <c r="A45" s="3">
        <v>92105</v>
      </c>
      <c r="B45" s="132"/>
      <c r="C45" s="119"/>
      <c r="D45" s="119"/>
      <c r="E45" s="119"/>
    </row>
    <row r="46" spans="1:5" s="2" customFormat="1" ht="14.25" customHeight="1" x14ac:dyDescent="0.2">
      <c r="A46" s="3">
        <v>926</v>
      </c>
      <c r="B46" s="133" t="s">
        <v>27</v>
      </c>
      <c r="C46" s="118"/>
      <c r="D46" s="144"/>
      <c r="E46" s="118">
        <f>195000-17720</f>
        <v>177280</v>
      </c>
    </row>
    <row r="47" spans="1:5" s="2" customFormat="1" ht="14.25" customHeight="1" x14ac:dyDescent="0.2">
      <c r="A47" s="3">
        <v>92605</v>
      </c>
      <c r="B47" s="148"/>
      <c r="C47" s="119"/>
      <c r="D47" s="149"/>
      <c r="E47" s="119"/>
    </row>
    <row r="48" spans="1:5" s="2" customFormat="1" ht="31.5" customHeight="1" x14ac:dyDescent="0.25">
      <c r="A48" s="134" t="s">
        <v>28</v>
      </c>
      <c r="B48" s="135"/>
      <c r="C48" s="135"/>
      <c r="D48" s="135"/>
      <c r="E48" s="135"/>
    </row>
    <row r="49" spans="1:8" s="2" customFormat="1" ht="12" customHeight="1" x14ac:dyDescent="0.2">
      <c r="A49" s="3">
        <v>926</v>
      </c>
      <c r="B49" s="133" t="s">
        <v>29</v>
      </c>
      <c r="C49" s="118"/>
      <c r="D49" s="117"/>
      <c r="E49" s="118">
        <v>670000</v>
      </c>
    </row>
    <row r="50" spans="1:8" s="2" customFormat="1" ht="17.25" customHeight="1" x14ac:dyDescent="0.2">
      <c r="A50" s="3">
        <v>92605</v>
      </c>
      <c r="B50" s="148"/>
      <c r="C50" s="119"/>
      <c r="D50" s="117"/>
      <c r="E50" s="119"/>
    </row>
    <row r="51" spans="1:8" s="2" customFormat="1" ht="31.5" customHeight="1" x14ac:dyDescent="0.25">
      <c r="A51" s="134" t="s">
        <v>30</v>
      </c>
      <c r="B51" s="164"/>
      <c r="C51" s="164"/>
      <c r="D51" s="164"/>
      <c r="E51" s="164"/>
    </row>
    <row r="52" spans="1:8" s="2" customFormat="1" ht="19.5" customHeight="1" x14ac:dyDescent="0.2">
      <c r="A52" s="3">
        <v>921</v>
      </c>
      <c r="B52" s="132" t="s">
        <v>31</v>
      </c>
      <c r="C52" s="118"/>
      <c r="D52" s="117"/>
      <c r="E52" s="118">
        <v>350000</v>
      </c>
    </row>
    <row r="53" spans="1:8" s="2" customFormat="1" ht="29.25" customHeight="1" x14ac:dyDescent="0.2">
      <c r="A53" s="3">
        <v>92120</v>
      </c>
      <c r="B53" s="132"/>
      <c r="C53" s="119"/>
      <c r="D53" s="117"/>
      <c r="E53" s="119"/>
    </row>
    <row r="54" spans="1:8" s="2" customFormat="1" ht="31.5" customHeight="1" x14ac:dyDescent="0.25">
      <c r="A54" s="134" t="s">
        <v>32</v>
      </c>
      <c r="B54" s="135"/>
      <c r="C54" s="135"/>
      <c r="D54" s="135"/>
      <c r="E54" s="135"/>
    </row>
    <row r="55" spans="1:8" s="2" customFormat="1" ht="25.5" customHeight="1" x14ac:dyDescent="0.2">
      <c r="A55" s="3">
        <v>900</v>
      </c>
      <c r="B55" s="132" t="s">
        <v>33</v>
      </c>
      <c r="C55" s="125"/>
      <c r="D55" s="118"/>
      <c r="E55" s="125">
        <v>50000</v>
      </c>
    </row>
    <row r="56" spans="1:8" s="2" customFormat="1" ht="25.5" customHeight="1" x14ac:dyDescent="0.2">
      <c r="A56" s="3">
        <v>90001</v>
      </c>
      <c r="B56" s="132"/>
      <c r="C56" s="121"/>
      <c r="D56" s="119"/>
      <c r="E56" s="121"/>
    </row>
    <row r="57" spans="1:8" s="2" customFormat="1" ht="19.5" customHeight="1" x14ac:dyDescent="0.2">
      <c r="A57" s="3">
        <v>900</v>
      </c>
      <c r="B57" s="123" t="s">
        <v>34</v>
      </c>
      <c r="C57" s="161"/>
      <c r="D57" s="161"/>
      <c r="E57" s="125">
        <v>1353677.41</v>
      </c>
    </row>
    <row r="58" spans="1:8" s="2" customFormat="1" ht="30.75" customHeight="1" x14ac:dyDescent="0.2">
      <c r="A58" s="156">
        <v>90005</v>
      </c>
      <c r="B58" s="160"/>
      <c r="C58" s="162"/>
      <c r="D58" s="162"/>
      <c r="E58" s="163"/>
    </row>
    <row r="59" spans="1:8" s="2" customFormat="1" ht="24" customHeight="1" x14ac:dyDescent="0.2">
      <c r="A59" s="157"/>
      <c r="B59" s="20" t="s">
        <v>35</v>
      </c>
      <c r="C59" s="5"/>
      <c r="D59" s="21"/>
      <c r="E59" s="6">
        <v>300000</v>
      </c>
    </row>
    <row r="60" spans="1:8" s="2" customFormat="1" ht="17.25" customHeight="1" x14ac:dyDescent="0.2">
      <c r="A60" s="3">
        <v>900</v>
      </c>
      <c r="B60" s="132" t="s">
        <v>36</v>
      </c>
      <c r="C60" s="125"/>
      <c r="D60" s="118"/>
      <c r="E60" s="125">
        <f>62000+8000</f>
        <v>70000</v>
      </c>
    </row>
    <row r="61" spans="1:8" s="2" customFormat="1" ht="32.25" customHeight="1" x14ac:dyDescent="0.2">
      <c r="A61" s="3">
        <v>90002</v>
      </c>
      <c r="B61" s="132"/>
      <c r="C61" s="121"/>
      <c r="D61" s="119"/>
      <c r="E61" s="121"/>
    </row>
    <row r="62" spans="1:8" s="2" customFormat="1" ht="20.25" customHeight="1" x14ac:dyDescent="0.2">
      <c r="A62" s="158" t="s">
        <v>37</v>
      </c>
      <c r="B62" s="159"/>
      <c r="C62" s="7">
        <f>SUM(C25+C27+C29+C36+C38+C42+C44+C46+C52+C60+C31+C33)</f>
        <v>5379327</v>
      </c>
      <c r="D62" s="7">
        <f>SUM(D25+D27+D29+D38+D42+D44+D46+D52+D60)</f>
        <v>0</v>
      </c>
      <c r="E62" s="7">
        <f>SUM(E36+E38+E42+E44+E46+E52+E55+E57+E60+E22+E49+E59+E40+E33)</f>
        <v>3878276.31</v>
      </c>
      <c r="F62" s="22">
        <f>C22+C25+C27+C29+C31+C33+C36+C38+C40+C42+C44+C46+C49+C52+C55+C57+C59+C60</f>
        <v>5379327</v>
      </c>
      <c r="G62" s="22">
        <f t="shared" ref="G62:H62" si="3">D22+D25+D27+D29+D31+D33+D36+D38+D40+D42+D44+D46+D49+D52+D55+D57+D59+D60</f>
        <v>0</v>
      </c>
      <c r="H62" s="22">
        <f t="shared" si="3"/>
        <v>3878276.3099999996</v>
      </c>
    </row>
    <row r="63" spans="1:8" s="8" customFormat="1" ht="22.5" customHeight="1" x14ac:dyDescent="0.25">
      <c r="A63" s="150" t="s">
        <v>38</v>
      </c>
      <c r="B63" s="150"/>
      <c r="C63" s="90">
        <f>SUM(C19+C62)</f>
        <v>8166487.5700000003</v>
      </c>
      <c r="D63" s="90">
        <f>SUM(D19+D62)</f>
        <v>0</v>
      </c>
      <c r="E63" s="90">
        <f>SUM(E19+E62)</f>
        <v>4927905.3</v>
      </c>
      <c r="F63" s="23">
        <f>C62-F62</f>
        <v>0</v>
      </c>
      <c r="G63" s="23">
        <f t="shared" ref="G63:H63" si="4">D62-G62</f>
        <v>0</v>
      </c>
      <c r="H63" s="23">
        <f t="shared" si="4"/>
        <v>0</v>
      </c>
    </row>
    <row r="64" spans="1:8" ht="25.5" customHeight="1" x14ac:dyDescent="0.25">
      <c r="C64" s="9"/>
      <c r="E64" s="9"/>
      <c r="F64" s="9">
        <f>C19+C62</f>
        <v>8166487.5700000003</v>
      </c>
      <c r="G64" s="9">
        <f t="shared" ref="G64:H64" si="5">D19+D62</f>
        <v>0</v>
      </c>
      <c r="H64" s="9">
        <f t="shared" si="5"/>
        <v>4927905.3</v>
      </c>
    </row>
    <row r="65" spans="6:8" x14ac:dyDescent="0.25">
      <c r="F65" s="9">
        <f>F64-C63</f>
        <v>0</v>
      </c>
      <c r="G65" s="9">
        <f t="shared" ref="G65:H65" si="6">G64-D63</f>
        <v>0</v>
      </c>
      <c r="H65" s="9">
        <f t="shared" si="6"/>
        <v>0</v>
      </c>
    </row>
  </sheetData>
  <mergeCells count="101">
    <mergeCell ref="A63:B63"/>
    <mergeCell ref="A11:E11"/>
    <mergeCell ref="B12:B13"/>
    <mergeCell ref="C12:C13"/>
    <mergeCell ref="D12:D13"/>
    <mergeCell ref="E12:E13"/>
    <mergeCell ref="A58:A59"/>
    <mergeCell ref="B60:B61"/>
    <mergeCell ref="C60:C61"/>
    <mergeCell ref="D60:D61"/>
    <mergeCell ref="E60:E61"/>
    <mergeCell ref="A62:B62"/>
    <mergeCell ref="B55:B56"/>
    <mergeCell ref="C55:C56"/>
    <mergeCell ref="D55:D56"/>
    <mergeCell ref="E55:E56"/>
    <mergeCell ref="A48:E48"/>
    <mergeCell ref="B57:B58"/>
    <mergeCell ref="C57:C58"/>
    <mergeCell ref="D57:D58"/>
    <mergeCell ref="E57:E58"/>
    <mergeCell ref="A51:E51"/>
    <mergeCell ref="B52:B53"/>
    <mergeCell ref="C52:C53"/>
    <mergeCell ref="D52:D53"/>
    <mergeCell ref="E52:E53"/>
    <mergeCell ref="A54:E54"/>
    <mergeCell ref="B49:B50"/>
    <mergeCell ref="C49:C50"/>
    <mergeCell ref="D49:D50"/>
    <mergeCell ref="E49:E50"/>
    <mergeCell ref="B46:B47"/>
    <mergeCell ref="C46:C47"/>
    <mergeCell ref="D46:D47"/>
    <mergeCell ref="E46:E47"/>
    <mergeCell ref="B38:B39"/>
    <mergeCell ref="C38:C39"/>
    <mergeCell ref="D38:D39"/>
    <mergeCell ref="E38:E39"/>
    <mergeCell ref="B40:B41"/>
    <mergeCell ref="C40:C41"/>
    <mergeCell ref="D40:D41"/>
    <mergeCell ref="E40:E41"/>
    <mergeCell ref="B42:B43"/>
    <mergeCell ref="C42:C43"/>
    <mergeCell ref="D42:D43"/>
    <mergeCell ref="E42:E43"/>
    <mergeCell ref="B44:B45"/>
    <mergeCell ref="C44:C45"/>
    <mergeCell ref="D44:D45"/>
    <mergeCell ref="E44:E45"/>
    <mergeCell ref="B36:B37"/>
    <mergeCell ref="C36:C37"/>
    <mergeCell ref="D36:D37"/>
    <mergeCell ref="E36:E37"/>
    <mergeCell ref="A24:E24"/>
    <mergeCell ref="B25:B27"/>
    <mergeCell ref="C25:C26"/>
    <mergeCell ref="D25:D26"/>
    <mergeCell ref="E25:E26"/>
    <mergeCell ref="A28:E28"/>
    <mergeCell ref="B29:B31"/>
    <mergeCell ref="C29:C30"/>
    <mergeCell ref="D29:D30"/>
    <mergeCell ref="E29:E30"/>
    <mergeCell ref="A35:E35"/>
    <mergeCell ref="A32:E32"/>
    <mergeCell ref="B33:B34"/>
    <mergeCell ref="C33:C34"/>
    <mergeCell ref="D33:D34"/>
    <mergeCell ref="E33:E34"/>
    <mergeCell ref="A20:E20"/>
    <mergeCell ref="A21:E21"/>
    <mergeCell ref="B22:B23"/>
    <mergeCell ref="C22:C23"/>
    <mergeCell ref="D22:D23"/>
    <mergeCell ref="E22:E23"/>
    <mergeCell ref="B17:B18"/>
    <mergeCell ref="C17:C18"/>
    <mergeCell ref="D17:D18"/>
    <mergeCell ref="E17:E18"/>
    <mergeCell ref="A19:B19"/>
    <mergeCell ref="A1:E1"/>
    <mergeCell ref="A2:E2"/>
    <mergeCell ref="B3:B4"/>
    <mergeCell ref="C3:E3"/>
    <mergeCell ref="A5:E5"/>
    <mergeCell ref="A14:E14"/>
    <mergeCell ref="B15:B16"/>
    <mergeCell ref="C15:C16"/>
    <mergeCell ref="D15:D16"/>
    <mergeCell ref="A6:E6"/>
    <mergeCell ref="B7:B8"/>
    <mergeCell ref="C7:C8"/>
    <mergeCell ref="D7:D8"/>
    <mergeCell ref="E7:E8"/>
    <mergeCell ref="B9:B10"/>
    <mergeCell ref="C9:C10"/>
    <mergeCell ref="D9:D10"/>
    <mergeCell ref="E9:E10"/>
    <mergeCell ref="E15:E16"/>
  </mergeCells>
  <printOptions horizontalCentered="1"/>
  <pageMargins left="0.43" right="0.22" top="0.39370078740157483" bottom="0.35433070866141736" header="0.31496062992125984" footer="0.31496062992125984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sqref="A1:C27"/>
    </sheetView>
  </sheetViews>
  <sheetFormatPr defaultRowHeight="15" x14ac:dyDescent="0.25"/>
  <cols>
    <col min="2" max="2" width="59.28515625" customWidth="1"/>
    <col min="3" max="3" width="18.5703125" customWidth="1"/>
  </cols>
  <sheetData>
    <row r="1" spans="1:4" x14ac:dyDescent="0.25">
      <c r="A1" s="98" t="s">
        <v>149</v>
      </c>
      <c r="B1" s="98"/>
      <c r="C1" s="98"/>
    </row>
    <row r="3" spans="1:4" ht="18.75" x14ac:dyDescent="0.25">
      <c r="A3" s="168" t="s">
        <v>122</v>
      </c>
      <c r="B3" s="169"/>
      <c r="C3" s="169"/>
    </row>
    <row r="4" spans="1:4" ht="35.450000000000003" customHeight="1" x14ac:dyDescent="0.25">
      <c r="A4" s="170" t="s">
        <v>123</v>
      </c>
      <c r="B4" s="171"/>
      <c r="C4" s="171"/>
    </row>
    <row r="5" spans="1:4" x14ac:dyDescent="0.25">
      <c r="A5" s="172" t="s">
        <v>124</v>
      </c>
      <c r="B5" s="173"/>
      <c r="C5" s="25" t="s">
        <v>125</v>
      </c>
    </row>
    <row r="6" spans="1:4" x14ac:dyDescent="0.25">
      <c r="A6" s="26" t="s">
        <v>126</v>
      </c>
      <c r="B6" s="27"/>
      <c r="C6" s="28">
        <v>220000</v>
      </c>
      <c r="D6" s="54"/>
    </row>
    <row r="7" spans="1:4" x14ac:dyDescent="0.25">
      <c r="A7" s="174" t="s">
        <v>127</v>
      </c>
      <c r="B7" s="175"/>
      <c r="C7" s="176"/>
    </row>
    <row r="8" spans="1:4" ht="30" x14ac:dyDescent="0.25">
      <c r="A8" s="29" t="s">
        <v>128</v>
      </c>
      <c r="B8" s="30" t="s">
        <v>129</v>
      </c>
      <c r="C8" s="31"/>
    </row>
    <row r="9" spans="1:4" x14ac:dyDescent="0.25">
      <c r="A9" s="32"/>
      <c r="B9" s="33" t="s">
        <v>130</v>
      </c>
      <c r="C9" s="34">
        <v>220000</v>
      </c>
    </row>
    <row r="10" spans="1:4" x14ac:dyDescent="0.25">
      <c r="A10" s="35" t="s">
        <v>131</v>
      </c>
      <c r="B10" s="36"/>
      <c r="C10" s="28">
        <f>SUM(C14+C18+C22+C27)</f>
        <v>319920.12</v>
      </c>
    </row>
    <row r="11" spans="1:4" x14ac:dyDescent="0.25">
      <c r="A11" s="165" t="s">
        <v>127</v>
      </c>
      <c r="B11" s="166"/>
      <c r="C11" s="167"/>
    </row>
    <row r="12" spans="1:4" ht="28.9" x14ac:dyDescent="0.3">
      <c r="A12" s="37" t="s">
        <v>132</v>
      </c>
      <c r="B12" s="38" t="s">
        <v>133</v>
      </c>
      <c r="C12" s="39"/>
    </row>
    <row r="13" spans="1:4" x14ac:dyDescent="0.25">
      <c r="A13" s="32"/>
      <c r="B13" s="33" t="s">
        <v>134</v>
      </c>
      <c r="C13" s="88">
        <f>62000+8000</f>
        <v>70000</v>
      </c>
    </row>
    <row r="14" spans="1:4" ht="14.45" x14ac:dyDescent="0.3">
      <c r="A14" s="32"/>
      <c r="B14" s="41" t="s">
        <v>135</v>
      </c>
      <c r="C14" s="34">
        <f>SUM(C13)</f>
        <v>70000</v>
      </c>
    </row>
    <row r="15" spans="1:4" ht="28.9" x14ac:dyDescent="0.3">
      <c r="A15" s="42" t="s">
        <v>136</v>
      </c>
      <c r="B15" s="43" t="s">
        <v>102</v>
      </c>
      <c r="C15" s="44"/>
    </row>
    <row r="16" spans="1:4" x14ac:dyDescent="0.25">
      <c r="A16" s="45"/>
      <c r="B16" s="46" t="s">
        <v>137</v>
      </c>
      <c r="C16" s="40">
        <v>50000</v>
      </c>
    </row>
    <row r="17" spans="1:3" ht="30" x14ac:dyDescent="0.25">
      <c r="A17" s="45"/>
      <c r="B17" s="46" t="s">
        <v>261</v>
      </c>
      <c r="C17" s="40">
        <v>20000</v>
      </c>
    </row>
    <row r="18" spans="1:3" ht="14.45" x14ac:dyDescent="0.3">
      <c r="A18" s="47"/>
      <c r="B18" s="48" t="s">
        <v>138</v>
      </c>
      <c r="C18" s="34">
        <f>SUM(C16:C17)</f>
        <v>70000</v>
      </c>
    </row>
    <row r="19" spans="1:3" ht="28.9" x14ac:dyDescent="0.3">
      <c r="A19" s="42" t="s">
        <v>139</v>
      </c>
      <c r="B19" s="43" t="s">
        <v>140</v>
      </c>
      <c r="C19" s="44"/>
    </row>
    <row r="20" spans="1:3" ht="30" x14ac:dyDescent="0.25">
      <c r="A20" s="45"/>
      <c r="B20" s="46" t="s">
        <v>262</v>
      </c>
      <c r="C20" s="40">
        <v>20000</v>
      </c>
    </row>
    <row r="21" spans="1:3" x14ac:dyDescent="0.25">
      <c r="A21" s="45"/>
      <c r="B21" s="46" t="s">
        <v>263</v>
      </c>
      <c r="C21" s="40">
        <v>4000</v>
      </c>
    </row>
    <row r="22" spans="1:3" x14ac:dyDescent="0.25">
      <c r="A22" s="47"/>
      <c r="B22" s="48" t="s">
        <v>141</v>
      </c>
      <c r="C22" s="34">
        <f>SUM(C20:C21)</f>
        <v>24000</v>
      </c>
    </row>
    <row r="23" spans="1:3" ht="30" x14ac:dyDescent="0.25">
      <c r="A23" s="37" t="s">
        <v>142</v>
      </c>
      <c r="B23" s="49" t="s">
        <v>143</v>
      </c>
      <c r="C23" s="44"/>
    </row>
    <row r="24" spans="1:3" x14ac:dyDescent="0.25">
      <c r="A24" s="32"/>
      <c r="B24" s="33" t="s">
        <v>144</v>
      </c>
      <c r="C24" s="40">
        <v>40000</v>
      </c>
    </row>
    <row r="25" spans="1:3" x14ac:dyDescent="0.25">
      <c r="A25" s="32"/>
      <c r="B25" s="33" t="s">
        <v>145</v>
      </c>
      <c r="C25" s="88">
        <f>38000-8000</f>
        <v>30000</v>
      </c>
    </row>
    <row r="26" spans="1:3" ht="30" x14ac:dyDescent="0.25">
      <c r="A26" s="32"/>
      <c r="B26" s="33" t="s">
        <v>146</v>
      </c>
      <c r="C26" s="40">
        <v>85920.12</v>
      </c>
    </row>
    <row r="27" spans="1:3" x14ac:dyDescent="0.25">
      <c r="A27" s="50"/>
      <c r="B27" s="51" t="s">
        <v>147</v>
      </c>
      <c r="C27" s="34">
        <f>SUM(C24:C26)</f>
        <v>155920.12</v>
      </c>
    </row>
  </sheetData>
  <mergeCells count="6">
    <mergeCell ref="A11:C11"/>
    <mergeCell ref="A1:C1"/>
    <mergeCell ref="A3:C3"/>
    <mergeCell ref="A4:C4"/>
    <mergeCell ref="A5:B5"/>
    <mergeCell ref="A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7</vt:i4>
      </vt:variant>
    </vt:vector>
  </HeadingPairs>
  <TitlesOfParts>
    <vt:vector size="12" baseType="lpstr">
      <vt:lpstr>zał 1 dochody</vt:lpstr>
      <vt:lpstr>zał 2 wydatki</vt:lpstr>
      <vt:lpstr>zał 3 inwestycje</vt:lpstr>
      <vt:lpstr>z.4-dotacje</vt:lpstr>
      <vt:lpstr>zał 5 środowisko</vt:lpstr>
      <vt:lpstr>'z.4-dotacje'!Obszar_wydruku</vt:lpstr>
      <vt:lpstr>'zał 1 dochody'!Obszar_wydruku</vt:lpstr>
      <vt:lpstr>'zał 2 wydatki'!Obszar_wydruku</vt:lpstr>
      <vt:lpstr>'zał 3 inwestycje'!Obszar_wydruku</vt:lpstr>
      <vt:lpstr>'zał 5 środowisko'!Obszar_wydruku</vt:lpstr>
      <vt:lpstr>'z.4-dotacje'!Tytuły_wydruku</vt:lpstr>
      <vt:lpstr>'zał 2 wydatki'!Tytuły_wydruku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Jakub Kulesza</cp:lastModifiedBy>
  <cp:lastPrinted>2018-08-22T07:16:17Z</cp:lastPrinted>
  <dcterms:created xsi:type="dcterms:W3CDTF">2018-07-09T08:34:48Z</dcterms:created>
  <dcterms:modified xsi:type="dcterms:W3CDTF">2018-08-22T07:17:41Z</dcterms:modified>
</cp:coreProperties>
</file>